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2\Q4.2022\בינלאומי\הנדסאים השתלמות\"/>
    </mc:Choice>
  </mc:AlternateContent>
  <xr:revisionPtr revIDLastSave="0" documentId="13_ncr:1_{5775BDC9-DF41-4F51-B6D3-ED8EBAFDE994}" xr6:coauthVersionLast="36" xr6:coauthVersionMax="36" xr10:uidLastSave="{00000000-0000-0000-0000-000000000000}"/>
  <bookViews>
    <workbookView xWindow="0" yWindow="0" windowWidth="23040" windowHeight="9090" xr2:uid="{00000000-000D-0000-FFFF-FFFF00000000}"/>
  </bookViews>
  <sheets>
    <sheet name="נספח 1 " sheetId="1" r:id="rId1"/>
    <sheet name="נספח 2" sheetId="2" r:id="rId2"/>
    <sheet name="נספח 3" sheetId="3" r:id="rId3"/>
  </sheets>
  <calcPr calcId="191029"/>
</workbook>
</file>

<file path=xl/calcChain.xml><?xml version="1.0" encoding="utf-8"?>
<calcChain xmlns="http://schemas.openxmlformats.org/spreadsheetml/2006/main">
  <c r="D90" i="3" l="1"/>
  <c r="D88" i="3"/>
  <c r="I29" i="1"/>
  <c r="A49" i="1" l="1"/>
  <c r="M53" i="1"/>
  <c r="M29" i="1"/>
  <c r="M49" i="1" s="1"/>
  <c r="M30" i="1"/>
  <c r="D83" i="3"/>
  <c r="D87" i="3" l="1"/>
  <c r="D53" i="3"/>
  <c r="I49" i="1" l="1"/>
  <c r="D13" i="2" l="1"/>
  <c r="I12" i="1"/>
  <c r="E12" i="1" l="1"/>
  <c r="A12" i="1"/>
  <c r="D56" i="3" l="1"/>
  <c r="M25" i="1" l="1"/>
  <c r="M26" i="1"/>
  <c r="E49" i="1" l="1"/>
  <c r="E50" i="1" s="1"/>
  <c r="D8" i="3" l="1"/>
  <c r="J6" i="3"/>
  <c r="J6" i="2"/>
  <c r="D8" i="2"/>
  <c r="A8" i="1"/>
  <c r="E8" i="1"/>
  <c r="I8" i="1"/>
  <c r="C6" i="1"/>
  <c r="G6" i="1"/>
  <c r="K6" i="1"/>
  <c r="D108" i="3"/>
  <c r="D110" i="3" l="1"/>
  <c r="D21" i="2"/>
  <c r="D15" i="2"/>
  <c r="D36" i="2" s="1"/>
  <c r="A39" i="1"/>
  <c r="E39" i="1"/>
  <c r="I39" i="1"/>
  <c r="M16" i="1"/>
  <c r="M12" i="1"/>
  <c r="M39" i="1" l="1"/>
  <c r="A50" i="1"/>
  <c r="A56" i="1"/>
  <c r="A57" i="1" s="1"/>
  <c r="E56" i="1"/>
  <c r="E57" i="1" s="1"/>
  <c r="I56" i="1"/>
  <c r="I57" i="1" s="1"/>
  <c r="I50" i="1"/>
  <c r="M47" i="1"/>
  <c r="M27" i="1"/>
  <c r="M28" i="1"/>
  <c r="M31" i="1"/>
  <c r="M32" i="1"/>
  <c r="M33" i="1"/>
  <c r="M21" i="1"/>
  <c r="M22" i="1"/>
  <c r="M20" i="1"/>
  <c r="M15" i="1"/>
  <c r="M11" i="1"/>
  <c r="M50" i="1" l="1"/>
  <c r="D37" i="2"/>
  <c r="M56" i="1"/>
  <c r="M57" i="1" s="1"/>
  <c r="D111" i="3"/>
</calcChain>
</file>

<file path=xl/sharedStrings.xml><?xml version="1.0" encoding="utf-8"?>
<sst xmlns="http://schemas.openxmlformats.org/spreadsheetml/2006/main" count="675" uniqueCount="181">
  <si>
    <t>קרן השתלמות להנדסאים וטכנאים בע"מ</t>
  </si>
  <si>
    <t>553</t>
  </si>
  <si>
    <t>מספר אישור אוצר</t>
  </si>
  <si>
    <t>0</t>
  </si>
  <si>
    <t xml:space="preserve">נספח 1 </t>
  </si>
  <si>
    <t/>
  </si>
  <si>
    <t>תאריך נכונות דו"ח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</si>
  <si>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</si>
  <si>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</si>
  <si>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</si>
  <si>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</si>
  <si>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</si>
  <si>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</si>
  <si>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</si>
  <si>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</si>
  <si>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</si>
  <si>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</si>
  <si>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</si>
  <si>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</si>
  <si>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</si>
  <si>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</si>
  <si>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</si>
  <si>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</si>
  <si>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</si>
  <si>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</si>
  <si>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</si>
  <si>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</si>
  <si>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</si>
  <si>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</si>
  <si>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</si>
  <si>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</si>
  <si>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</si>
  <si>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</si>
  <si>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</si>
  <si>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</si>
  <si>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</si>
  <si>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</si>
  <si>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</si>
  <si>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</si>
  <si>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</si>
  <si>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</si>
  <si>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</si>
  <si>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</si>
  <si>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</si>
  <si>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</si>
  <si>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</si>
  <si>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</si>
  <si>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</si>
  <si>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</si>
  <si>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</si>
  <si>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</si>
  <si>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</si>
  <si>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</si>
  <si>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</si>
  <si>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זרים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</si>
  <si>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</si>
  <si>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</si>
  <si>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</si>
  <si>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</si>
  <si>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</si>
  <si>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</si>
  <si>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</si>
  <si>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</si>
  <si>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</si>
  <si>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</si>
  <si>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</si>
  <si>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</si>
  <si>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</si>
  <si>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</si>
  <si>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</si>
  <si>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</si>
  <si>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</si>
  <si>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BLUE ATLANTIC PARTNERS II</t>
  </si>
  <si>
    <t>DOVER STREET IX</t>
  </si>
  <si>
    <t>Hamilton Lane Secondary Feeder Fund V</t>
  </si>
  <si>
    <t>HAMILTON LANE SECONDARY FUND IV</t>
  </si>
  <si>
    <t>HAMILTON LANE SO2017 OF LP</t>
  </si>
  <si>
    <t>INFRARED INFRASTRUCTURE V GP</t>
  </si>
  <si>
    <t>ISF2</t>
  </si>
  <si>
    <t>MIGS (MAQWARI)</t>
  </si>
  <si>
    <t>PANTHEON GCO IV</t>
  </si>
  <si>
    <t>אלפא ערך 1 קרן גידור</t>
  </si>
  <si>
    <t>הליוס אנרגיה מתחדשת 4</t>
  </si>
  <si>
    <t>קרן ברוקפיילד</t>
  </si>
  <si>
    <t>קרן ריאליטי 4</t>
  </si>
  <si>
    <t>קרן נוקד אופורטיוניטי שותפות מוגבלת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</si>
  <si>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</si>
  <si>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</si>
  <si>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</si>
  <si>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</si>
  <si>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</si>
  <si>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</si>
  <si>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</si>
  <si>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</si>
  <si>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</si>
  <si>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</si>
  <si>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</si>
  <si>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</si>
  <si>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סך הכל עמלות ניהול חיצוני</t>
  </si>
  <si>
    <t>סך נכסים לסוף שנה קודמת</t>
  </si>
  <si>
    <t>הנדסאים השתלמות אג"ח</t>
  </si>
  <si>
    <t>4241</t>
  </si>
  <si>
    <t>1384</t>
  </si>
  <si>
    <t>קידוד קופה</t>
  </si>
  <si>
    <t>520028556-00000000000290-1384-000</t>
  </si>
  <si>
    <t>הנדסאים השתל. מניות</t>
  </si>
  <si>
    <t>4361</t>
  </si>
  <si>
    <t>1318</t>
  </si>
  <si>
    <t>520028556-00000000000290-1318-000</t>
  </si>
  <si>
    <t>הנדסאים השתלמות כללי</t>
  </si>
  <si>
    <t>4121</t>
  </si>
  <si>
    <t>290</t>
  </si>
  <si>
    <t>520028556-00000000000290-0290-000</t>
  </si>
  <si>
    <t>קרן השתלמות להנדסאים וטכנאים בע"מ מצרפי</t>
  </si>
  <si>
    <t>הבינלאומי</t>
  </si>
  <si>
    <t>סך תשלומים בגין השקעה בתעודות סל</t>
  </si>
  <si>
    <t>VANGUARD GROUP</t>
  </si>
  <si>
    <t>GLOBAL X MANAGEMENT</t>
  </si>
  <si>
    <t>WISDOMTREE</t>
  </si>
  <si>
    <t>LYXOR</t>
  </si>
  <si>
    <t>LOUD COMPUTING INDEX FUND</t>
  </si>
  <si>
    <t>FIRST TRUST ADVISORS</t>
  </si>
  <si>
    <t>SOURCE INVESTMENT MANAGEMENT</t>
  </si>
  <si>
    <t>SCHRODER INVESTMENT MANAGEMENT</t>
  </si>
  <si>
    <t>TRIGON</t>
  </si>
  <si>
    <t>PIMCO GLOBAL FUNDS</t>
  </si>
  <si>
    <t>KOTAK</t>
  </si>
  <si>
    <t>GEMWAY</t>
  </si>
  <si>
    <t>UTI INTERNATIONAL</t>
  </si>
  <si>
    <t>INVESCO</t>
  </si>
  <si>
    <t>LEGG MASON INVESTMENTS</t>
  </si>
  <si>
    <t>ALGER</t>
  </si>
  <si>
    <t>קרן קולר</t>
  </si>
  <si>
    <t>קרן הליוס אנרגיה 5</t>
  </si>
  <si>
    <t>COLCHIS INCOME FUND</t>
  </si>
  <si>
    <t>יסודות נדל"ן ב' פיתוח ושותפות</t>
  </si>
  <si>
    <t>NHMIISE LX</t>
  </si>
  <si>
    <t xml:space="preserve">קרו השקעה ישראלית </t>
  </si>
  <si>
    <t xml:space="preserve">FIMI VII </t>
  </si>
  <si>
    <t>קרן יסודות ג'</t>
  </si>
  <si>
    <t xml:space="preserve">CVC Strategic </t>
  </si>
  <si>
    <t>Cheyne SV II</t>
  </si>
  <si>
    <t>HarbourVest Direct Lending</t>
  </si>
  <si>
    <t>AXIOM</t>
  </si>
  <si>
    <t>comgest asset management</t>
  </si>
  <si>
    <t>ISHARES</t>
  </si>
  <si>
    <t>STEAT STREET</t>
  </si>
  <si>
    <t>INVESCO POWER SHARES</t>
  </si>
  <si>
    <t>MARKET VECTORS ETF</t>
  </si>
  <si>
    <t>VANECK VECTORS</t>
  </si>
  <si>
    <t>XTRACKERS</t>
  </si>
  <si>
    <t>KRANESHARS FUNDS</t>
  </si>
  <si>
    <t>ASHOKA</t>
  </si>
  <si>
    <t>UBS</t>
  </si>
  <si>
    <t>FUNDPARTNER</t>
  </si>
  <si>
    <t>קרן אלפא בע"מ - קרן השקעה</t>
  </si>
  <si>
    <t xml:space="preserve"> Klirmark Opportunity fund III</t>
  </si>
  <si>
    <t>ION ISRAEL FEEDER FUND 2013 LTD</t>
  </si>
  <si>
    <t>PONTIFAX (ISRAEL) VL.P</t>
  </si>
  <si>
    <t>HAMILTON LANE STRATEGIC OPPORTUNITI 2018</t>
  </si>
  <si>
    <t>HarBourVest Co Investment V</t>
  </si>
  <si>
    <t>HarBourvest  2019 Global Fund</t>
  </si>
  <si>
    <t>HarbourVest Dover X</t>
  </si>
  <si>
    <t xml:space="preserve">Primavera Capital Fund IV </t>
  </si>
  <si>
    <t>קרן בלקסטון</t>
  </si>
  <si>
    <t>אחרים</t>
  </si>
  <si>
    <t>SPY</t>
  </si>
  <si>
    <t>AMUNDI</t>
  </si>
  <si>
    <t>SKY 4</t>
  </si>
  <si>
    <t>קוגיטו קפיטל 2</t>
  </si>
  <si>
    <t xml:space="preserve">LOOL 3 </t>
  </si>
  <si>
    <t>One Equity Partners VIII</t>
  </si>
  <si>
    <t>Electra Multifamily  3</t>
  </si>
  <si>
    <t>FRUX</t>
  </si>
  <si>
    <t>PGIF IV Feeder (Luxembourg) SCSp</t>
  </si>
  <si>
    <t>Penfund VII</t>
  </si>
  <si>
    <t>קרן ארבל פאנד בע"מ</t>
  </si>
  <si>
    <t>קסם קרנות נאמנות בע"מ</t>
  </si>
  <si>
    <t>מגדל קרנות נאמנות בע"מ</t>
  </si>
  <si>
    <t>פסגות קרנות נאמנות בע"מ</t>
  </si>
  <si>
    <t>הראל קרנות נאמנות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</si>
</sst>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indexed="8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0" fontId="1" fillId="0" borderId="0"/>
    <xf numFmtId="9" fontId="10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 wrapText="1"/>
    </xf>
    <xf numFmtId="0" fontId="5" fillId="5" borderId="0" xfId="0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right"/>
    </xf>
    <xf numFmtId="4" fontId="8" fillId="5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 wrapText="1"/>
    </xf>
    <xf numFmtId="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 wrapText="1"/>
    </xf>
    <xf numFmtId="0" fontId="2" fillId="5" borderId="0" xfId="0" applyFont="1" applyFill="1" applyAlignment="1">
      <alignment horizontal="right" wrapText="1"/>
    </xf>
    <xf numFmtId="4" fontId="2" fillId="3" borderId="0" xfId="0" applyNumberFormat="1" applyFont="1" applyFill="1" applyAlignment="1">
      <alignment horizontal="right"/>
    </xf>
    <xf numFmtId="0" fontId="0" fillId="0" borderId="0" xfId="0" applyFill="1"/>
    <xf numFmtId="4" fontId="11" fillId="5" borderId="0" xfId="0" applyNumberFormat="1" applyFont="1" applyFill="1" applyAlignment="1">
      <alignment horizontal="right"/>
    </xf>
    <xf numFmtId="0" fontId="11" fillId="5" borderId="0" xfId="0" applyFont="1" applyFill="1" applyAlignment="1">
      <alignment horizontal="right" wrapText="1"/>
    </xf>
    <xf numFmtId="4" fontId="0" fillId="0" borderId="0" xfId="0" applyNumberFormat="1"/>
    <xf numFmtId="14" fontId="7" fillId="6" borderId="0" xfId="0" applyNumberFormat="1" applyFont="1" applyFill="1" applyAlignment="1">
      <alignment horizontal="right"/>
    </xf>
    <xf numFmtId="14" fontId="2" fillId="2" borderId="0" xfId="0" applyNumberFormat="1" applyFont="1" applyFill="1" applyAlignment="1">
      <alignment horizontal="right" wrapText="1"/>
    </xf>
    <xf numFmtId="10" fontId="0" fillId="0" borderId="0" xfId="4" applyNumberFormat="1" applyFont="1"/>
    <xf numFmtId="4" fontId="2" fillId="5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164" fontId="0" fillId="0" borderId="0" xfId="0" applyNumberFormat="1"/>
  </cellXfs>
  <cellStyles count="5">
    <cellStyle name="Normal" xfId="0" builtinId="0"/>
    <cellStyle name="Normal 3" xfId="1" xr:uid="{00000000-0005-0000-0000-000001000000}"/>
    <cellStyle name="Normal 3 2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zoomScale="80" zoomScaleNormal="80" workbookViewId="0"/>
  </sheetViews>
  <sheetFormatPr defaultRowHeight="14.25" x14ac:dyDescent="0.2"/>
  <cols>
    <col min="1" max="1" width="13.375" bestFit="1" customWidth="1"/>
    <col min="2" max="2" width="63.375" customWidth="1"/>
    <col min="3" max="3" width="21.375" customWidth="1"/>
    <col min="5" max="5" width="13.375" bestFit="1" customWidth="1"/>
    <col min="6" max="6" width="63.375" customWidth="1"/>
    <col min="7" max="7" width="21.375" customWidth="1"/>
    <col min="9" max="9" width="14.25" bestFit="1" customWidth="1"/>
    <col min="10" max="10" width="63.375" customWidth="1"/>
    <col min="11" max="11" width="21.375" customWidth="1"/>
    <col min="13" max="13" width="13.375" bestFit="1" customWidth="1"/>
    <col min="14" max="14" width="63.375" customWidth="1"/>
    <col min="15" max="15" width="21.375" customWidth="1"/>
  </cols>
  <sheetData>
    <row r="1" spans="1:17" x14ac:dyDescent="0.2">
      <c r="A1" s="16"/>
      <c r="E1" s="16"/>
      <c r="I1" s="16"/>
      <c r="M1" s="16"/>
    </row>
    <row r="3" spans="1:17" x14ac:dyDescent="0.2">
      <c r="B3" s="6" t="s">
        <v>100</v>
      </c>
      <c r="C3" s="6" t="s">
        <v>101</v>
      </c>
      <c r="F3" s="6" t="s">
        <v>105</v>
      </c>
      <c r="G3" s="6" t="s">
        <v>106</v>
      </c>
      <c r="J3" s="6" t="s">
        <v>109</v>
      </c>
      <c r="K3" s="6" t="s">
        <v>110</v>
      </c>
      <c r="N3" s="6" t="s">
        <v>113</v>
      </c>
      <c r="O3" s="6" t="s">
        <v>1</v>
      </c>
    </row>
    <row r="4" spans="1:17" x14ac:dyDescent="0.2">
      <c r="B4" s="6" t="s">
        <v>2</v>
      </c>
      <c r="C4" s="6" t="s">
        <v>102</v>
      </c>
      <c r="F4" s="6" t="s">
        <v>2</v>
      </c>
      <c r="G4" s="6" t="s">
        <v>107</v>
      </c>
      <c r="J4" s="6" t="s">
        <v>2</v>
      </c>
      <c r="K4" s="6" t="s">
        <v>111</v>
      </c>
      <c r="N4" s="6" t="s">
        <v>2</v>
      </c>
      <c r="O4" s="6" t="s">
        <v>3</v>
      </c>
    </row>
    <row r="5" spans="1:17" x14ac:dyDescent="0.2">
      <c r="B5" s="6" t="s">
        <v>4</v>
      </c>
      <c r="C5" s="6" t="s">
        <v>5</v>
      </c>
      <c r="F5" s="6" t="s">
        <v>4</v>
      </c>
      <c r="G5" s="6" t="s">
        <v>5</v>
      </c>
      <c r="J5" s="6" t="s">
        <v>4</v>
      </c>
      <c r="K5" s="6" t="s">
        <v>5</v>
      </c>
      <c r="N5" s="6" t="s">
        <v>4</v>
      </c>
      <c r="O5" s="6" t="s">
        <v>5</v>
      </c>
    </row>
    <row r="6" spans="1:17" x14ac:dyDescent="0.2">
      <c r="B6" s="6" t="s">
        <v>6</v>
      </c>
      <c r="C6" s="17">
        <f>O6</f>
        <v>44924</v>
      </c>
      <c r="F6" s="6" t="s">
        <v>6</v>
      </c>
      <c r="G6" s="17">
        <f>O6</f>
        <v>44924</v>
      </c>
      <c r="J6" s="6" t="s">
        <v>6</v>
      </c>
      <c r="K6" s="17">
        <f>O6</f>
        <v>44924</v>
      </c>
      <c r="N6" s="6" t="s">
        <v>6</v>
      </c>
      <c r="O6" s="17">
        <v>44924</v>
      </c>
    </row>
    <row r="7" spans="1:17" x14ac:dyDescent="0.2">
      <c r="B7" s="6" t="s">
        <v>103</v>
      </c>
      <c r="C7" s="6" t="s">
        <v>104</v>
      </c>
      <c r="F7" s="6" t="s">
        <v>103</v>
      </c>
      <c r="G7" s="6" t="s">
        <v>108</v>
      </c>
      <c r="J7" s="6" t="s">
        <v>103</v>
      </c>
      <c r="K7" s="6" t="s">
        <v>112</v>
      </c>
      <c r="N7" s="6"/>
      <c r="O7" s="6"/>
    </row>
    <row r="8" spans="1:17" x14ac:dyDescent="0.2">
      <c r="A8" s="18">
        <f>M8</f>
        <v>44924</v>
      </c>
      <c r="B8" s="1" t="s">
        <v>7</v>
      </c>
      <c r="C8" s="1" t="s">
        <v>5</v>
      </c>
      <c r="E8" s="18">
        <f>M8</f>
        <v>44924</v>
      </c>
      <c r="F8" s="1" t="s">
        <v>7</v>
      </c>
      <c r="G8" s="1" t="s">
        <v>5</v>
      </c>
      <c r="I8" s="18">
        <f>M8</f>
        <v>44924</v>
      </c>
      <c r="J8" s="1" t="s">
        <v>7</v>
      </c>
      <c r="K8" s="1" t="s">
        <v>5</v>
      </c>
      <c r="M8" s="18">
        <v>44924</v>
      </c>
      <c r="N8" s="1" t="s">
        <v>7</v>
      </c>
      <c r="O8" s="1" t="s">
        <v>5</v>
      </c>
    </row>
    <row r="9" spans="1:17" x14ac:dyDescent="0.2">
      <c r="A9" s="1" t="s">
        <v>8</v>
      </c>
      <c r="B9" s="1" t="s">
        <v>5</v>
      </c>
      <c r="C9" s="1" t="s">
        <v>5</v>
      </c>
      <c r="E9" s="1" t="s">
        <v>8</v>
      </c>
      <c r="F9" s="1" t="s">
        <v>5</v>
      </c>
      <c r="G9" s="1" t="s">
        <v>5</v>
      </c>
      <c r="I9" s="1" t="s">
        <v>8</v>
      </c>
      <c r="J9" s="1" t="s">
        <v>5</v>
      </c>
      <c r="K9" s="1" t="s">
        <v>5</v>
      </c>
      <c r="M9" s="1" t="s">
        <v>8</v>
      </c>
      <c r="N9" s="1" t="s">
        <v>5</v>
      </c>
      <c r="O9" s="1" t="s">
        <v>5</v>
      </c>
    </row>
    <row r="10" spans="1:17" x14ac:dyDescent="0.2">
      <c r="A10" s="8" t="s">
        <v>5</v>
      </c>
      <c r="B10" s="8" t="s">
        <v>9</v>
      </c>
      <c r="C10" s="8" t="s">
        <v>10</v>
      </c>
      <c r="E10" s="8" t="s">
        <v>5</v>
      </c>
      <c r="F10" s="8" t="s">
        <v>9</v>
      </c>
      <c r="G10" s="8" t="s">
        <v>10</v>
      </c>
      <c r="I10" s="8" t="s">
        <v>5</v>
      </c>
      <c r="J10" s="8" t="s">
        <v>9</v>
      </c>
      <c r="K10" s="8" t="s">
        <v>10</v>
      </c>
      <c r="M10" s="8" t="s">
        <v>5</v>
      </c>
      <c r="N10" s="8" t="s">
        <v>9</v>
      </c>
      <c r="O10" s="8" t="s">
        <v>10</v>
      </c>
    </row>
    <row r="11" spans="1:17" x14ac:dyDescent="0.2">
      <c r="A11" s="9">
        <v>0</v>
      </c>
      <c r="B11" s="10" t="s">
        <v>11</v>
      </c>
      <c r="C11" s="10" t="s">
        <v>5</v>
      </c>
      <c r="E11" s="9">
        <v>0</v>
      </c>
      <c r="F11" s="10" t="s">
        <v>11</v>
      </c>
      <c r="G11" s="10" t="s">
        <v>5</v>
      </c>
      <c r="I11" s="9">
        <v>0</v>
      </c>
      <c r="J11" s="10" t="s">
        <v>11</v>
      </c>
      <c r="K11" s="10" t="s">
        <v>5</v>
      </c>
      <c r="M11" s="9">
        <f>A11+E11+I11</f>
        <v>0</v>
      </c>
      <c r="N11" s="10" t="s">
        <v>11</v>
      </c>
      <c r="O11" s="10" t="s">
        <v>5</v>
      </c>
    </row>
    <row r="12" spans="1:17" x14ac:dyDescent="0.2">
      <c r="A12" s="9">
        <f>15.7-0.29</f>
        <v>15.41</v>
      </c>
      <c r="B12" s="10" t="s">
        <v>12</v>
      </c>
      <c r="C12" s="10" t="s">
        <v>5</v>
      </c>
      <c r="E12" s="9">
        <f>5.4-0.03</f>
        <v>5.37</v>
      </c>
      <c r="F12" s="10" t="s">
        <v>12</v>
      </c>
      <c r="G12" s="10" t="s">
        <v>5</v>
      </c>
      <c r="I12" s="9">
        <f>616.72+108.9+0.01</f>
        <v>725.63</v>
      </c>
      <c r="J12" s="10" t="s">
        <v>12</v>
      </c>
      <c r="K12" s="10" t="s">
        <v>5</v>
      </c>
      <c r="M12" s="9">
        <f>A12+E12+I12</f>
        <v>746.41</v>
      </c>
      <c r="N12" s="10" t="s">
        <v>12</v>
      </c>
      <c r="O12" s="10" t="s">
        <v>5</v>
      </c>
      <c r="Q12" s="23"/>
    </row>
    <row r="13" spans="1:17" x14ac:dyDescent="0.2">
      <c r="A13" s="20"/>
      <c r="B13" s="20"/>
      <c r="C13" s="11" t="s">
        <v>5</v>
      </c>
      <c r="D13" s="16"/>
      <c r="E13" s="20"/>
      <c r="F13" s="20"/>
      <c r="G13" s="11" t="s">
        <v>5</v>
      </c>
      <c r="H13" s="16"/>
      <c r="I13" s="20"/>
      <c r="J13" s="20"/>
      <c r="K13" s="11" t="s">
        <v>5</v>
      </c>
      <c r="M13" s="20" t="s">
        <v>5</v>
      </c>
      <c r="N13" s="20" t="s">
        <v>5</v>
      </c>
      <c r="O13" s="11" t="s">
        <v>5</v>
      </c>
    </row>
    <row r="14" spans="1:17" x14ac:dyDescent="0.2">
      <c r="A14" s="8" t="s">
        <v>5</v>
      </c>
      <c r="B14" s="8" t="s">
        <v>13</v>
      </c>
      <c r="C14" s="8" t="s">
        <v>14</v>
      </c>
      <c r="E14" s="8" t="s">
        <v>5</v>
      </c>
      <c r="F14" s="8" t="s">
        <v>13</v>
      </c>
      <c r="G14" s="8" t="s">
        <v>14</v>
      </c>
      <c r="I14" s="8" t="s">
        <v>5</v>
      </c>
      <c r="J14" s="8" t="s">
        <v>13</v>
      </c>
      <c r="K14" s="8" t="s">
        <v>14</v>
      </c>
      <c r="M14" s="8" t="s">
        <v>5</v>
      </c>
      <c r="N14" s="8" t="s">
        <v>13</v>
      </c>
      <c r="O14" s="8" t="s">
        <v>14</v>
      </c>
    </row>
    <row r="15" spans="1:17" x14ac:dyDescent="0.2">
      <c r="A15" s="9">
        <v>0</v>
      </c>
      <c r="B15" s="10" t="s">
        <v>15</v>
      </c>
      <c r="C15" s="10" t="s">
        <v>5</v>
      </c>
      <c r="E15" s="9">
        <v>0</v>
      </c>
      <c r="F15" s="10" t="s">
        <v>15</v>
      </c>
      <c r="G15" s="10" t="s">
        <v>5</v>
      </c>
      <c r="I15" s="9">
        <v>0</v>
      </c>
      <c r="J15" s="10" t="s">
        <v>15</v>
      </c>
      <c r="K15" s="10" t="s">
        <v>5</v>
      </c>
      <c r="M15" s="9">
        <f>A15+E15+I15</f>
        <v>0</v>
      </c>
      <c r="N15" s="10" t="s">
        <v>15</v>
      </c>
      <c r="O15" s="10" t="s">
        <v>5</v>
      </c>
    </row>
    <row r="16" spans="1:17" x14ac:dyDescent="0.2">
      <c r="A16" s="9">
        <v>0</v>
      </c>
      <c r="B16" s="10" t="s">
        <v>16</v>
      </c>
      <c r="C16" s="10" t="s">
        <v>5</v>
      </c>
      <c r="D16" s="16"/>
      <c r="E16" s="9">
        <v>0</v>
      </c>
      <c r="F16" s="10" t="s">
        <v>16</v>
      </c>
      <c r="G16" s="10" t="s">
        <v>5</v>
      </c>
      <c r="I16" s="9">
        <v>0</v>
      </c>
      <c r="J16" s="10" t="s">
        <v>16</v>
      </c>
      <c r="K16" s="10" t="s">
        <v>5</v>
      </c>
      <c r="M16" s="9">
        <f>A16+E16+I16</f>
        <v>0</v>
      </c>
      <c r="N16" s="10" t="s">
        <v>16</v>
      </c>
      <c r="O16" s="10" t="s">
        <v>5</v>
      </c>
    </row>
    <row r="17" spans="1:15" x14ac:dyDescent="0.2">
      <c r="A17" s="11" t="s">
        <v>5</v>
      </c>
      <c r="B17" s="11" t="s">
        <v>5</v>
      </c>
      <c r="C17" s="11" t="s">
        <v>5</v>
      </c>
      <c r="E17" s="11" t="s">
        <v>5</v>
      </c>
      <c r="F17" s="11" t="s">
        <v>5</v>
      </c>
      <c r="G17" s="11" t="s">
        <v>5</v>
      </c>
      <c r="I17" s="11" t="s">
        <v>5</v>
      </c>
      <c r="J17" s="11" t="s">
        <v>5</v>
      </c>
      <c r="K17" s="11" t="s">
        <v>5</v>
      </c>
      <c r="M17" s="11" t="s">
        <v>5</v>
      </c>
      <c r="N17" s="11" t="s">
        <v>5</v>
      </c>
      <c r="O17" s="11" t="s">
        <v>5</v>
      </c>
    </row>
    <row r="18" spans="1:15" x14ac:dyDescent="0.2">
      <c r="A18" s="8" t="s">
        <v>5</v>
      </c>
      <c r="B18" s="8" t="s">
        <v>17</v>
      </c>
      <c r="C18" s="8" t="s">
        <v>18</v>
      </c>
      <c r="E18" s="8" t="s">
        <v>5</v>
      </c>
      <c r="F18" s="8" t="s">
        <v>17</v>
      </c>
      <c r="G18" s="8" t="s">
        <v>18</v>
      </c>
      <c r="I18" s="8" t="s">
        <v>5</v>
      </c>
      <c r="J18" s="8" t="s">
        <v>17</v>
      </c>
      <c r="K18" s="8" t="s">
        <v>18</v>
      </c>
      <c r="M18" s="8" t="s">
        <v>5</v>
      </c>
      <c r="N18" s="8" t="s">
        <v>17</v>
      </c>
      <c r="O18" s="8" t="s">
        <v>18</v>
      </c>
    </row>
    <row r="19" spans="1:15" x14ac:dyDescent="0.2">
      <c r="A19" s="10" t="s">
        <v>5</v>
      </c>
      <c r="B19" s="10" t="s">
        <v>19</v>
      </c>
      <c r="C19" s="10" t="s">
        <v>5</v>
      </c>
      <c r="E19" s="10" t="s">
        <v>5</v>
      </c>
      <c r="F19" s="10" t="s">
        <v>19</v>
      </c>
      <c r="G19" s="10" t="s">
        <v>5</v>
      </c>
      <c r="I19" s="10" t="s">
        <v>5</v>
      </c>
      <c r="J19" s="10" t="s">
        <v>19</v>
      </c>
      <c r="K19" s="10" t="s">
        <v>5</v>
      </c>
      <c r="M19" s="10" t="s">
        <v>5</v>
      </c>
      <c r="N19" s="10" t="s">
        <v>19</v>
      </c>
      <c r="O19" s="10" t="s">
        <v>5</v>
      </c>
    </row>
    <row r="20" spans="1:15" x14ac:dyDescent="0.2">
      <c r="A20" s="9">
        <v>0</v>
      </c>
      <c r="B20" s="10" t="s">
        <v>20</v>
      </c>
      <c r="C20" s="10" t="s">
        <v>5</v>
      </c>
      <c r="E20" s="9">
        <v>0</v>
      </c>
      <c r="F20" s="10" t="s">
        <v>20</v>
      </c>
      <c r="G20" s="10" t="s">
        <v>5</v>
      </c>
      <c r="I20" s="9">
        <v>1.0529999999999999</v>
      </c>
      <c r="J20" s="10" t="s">
        <v>20</v>
      </c>
      <c r="K20" s="10" t="s">
        <v>5</v>
      </c>
      <c r="M20" s="9">
        <f>A20+E20+I20</f>
        <v>1.0529999999999999</v>
      </c>
      <c r="N20" s="10" t="s">
        <v>20</v>
      </c>
      <c r="O20" s="10" t="s">
        <v>5</v>
      </c>
    </row>
    <row r="21" spans="1:15" x14ac:dyDescent="0.2">
      <c r="A21" s="9">
        <v>0</v>
      </c>
      <c r="B21" s="10" t="s">
        <v>21</v>
      </c>
      <c r="C21" s="10" t="s">
        <v>5</v>
      </c>
      <c r="E21" s="9">
        <v>0</v>
      </c>
      <c r="F21" s="10" t="s">
        <v>21</v>
      </c>
      <c r="G21" s="10" t="s">
        <v>5</v>
      </c>
      <c r="I21" s="9">
        <v>0</v>
      </c>
      <c r="J21" s="10" t="s">
        <v>21</v>
      </c>
      <c r="K21" s="10" t="s">
        <v>5</v>
      </c>
      <c r="M21" s="9">
        <f>A21+E21+I21</f>
        <v>0</v>
      </c>
      <c r="N21" s="10" t="s">
        <v>21</v>
      </c>
      <c r="O21" s="10" t="s">
        <v>5</v>
      </c>
    </row>
    <row r="22" spans="1:15" x14ac:dyDescent="0.2">
      <c r="A22" s="9">
        <v>0</v>
      </c>
      <c r="B22" s="10" t="s">
        <v>22</v>
      </c>
      <c r="C22" s="10" t="s">
        <v>5</v>
      </c>
      <c r="E22" s="9">
        <v>0</v>
      </c>
      <c r="F22" s="10" t="s">
        <v>22</v>
      </c>
      <c r="G22" s="10" t="s">
        <v>5</v>
      </c>
      <c r="I22" s="9">
        <v>0</v>
      </c>
      <c r="J22" s="10" t="s">
        <v>22</v>
      </c>
      <c r="K22" s="10" t="s">
        <v>5</v>
      </c>
      <c r="M22" s="9">
        <f>A22+E22+I22</f>
        <v>0</v>
      </c>
      <c r="N22" s="10" t="s">
        <v>22</v>
      </c>
      <c r="O22" s="10" t="s">
        <v>5</v>
      </c>
    </row>
    <row r="23" spans="1:15" x14ac:dyDescent="0.2">
      <c r="A23" s="11" t="s">
        <v>5</v>
      </c>
      <c r="B23" s="11" t="s">
        <v>5</v>
      </c>
      <c r="C23" s="11" t="s">
        <v>5</v>
      </c>
      <c r="E23" s="11" t="s">
        <v>5</v>
      </c>
      <c r="F23" s="11" t="s">
        <v>5</v>
      </c>
      <c r="G23" s="11" t="s">
        <v>5</v>
      </c>
      <c r="I23" s="11" t="s">
        <v>5</v>
      </c>
      <c r="J23" s="11" t="s">
        <v>5</v>
      </c>
      <c r="K23" s="11" t="s">
        <v>5</v>
      </c>
      <c r="M23" s="11" t="s">
        <v>5</v>
      </c>
      <c r="N23" s="11" t="s">
        <v>5</v>
      </c>
      <c r="O23" s="11" t="s">
        <v>5</v>
      </c>
    </row>
    <row r="24" spans="1:15" x14ac:dyDescent="0.2">
      <c r="A24" s="8" t="s">
        <v>5</v>
      </c>
      <c r="B24" s="8" t="s">
        <v>23</v>
      </c>
      <c r="C24" s="8" t="s">
        <v>24</v>
      </c>
      <c r="E24" s="8" t="s">
        <v>5</v>
      </c>
      <c r="F24" s="8" t="s">
        <v>23</v>
      </c>
      <c r="G24" s="8" t="s">
        <v>24</v>
      </c>
      <c r="I24" s="8" t="s">
        <v>5</v>
      </c>
      <c r="J24" s="8" t="s">
        <v>23</v>
      </c>
      <c r="K24" s="8" t="s">
        <v>24</v>
      </c>
      <c r="M24" s="8" t="s">
        <v>5</v>
      </c>
      <c r="N24" s="8" t="s">
        <v>23</v>
      </c>
      <c r="O24" s="8" t="s">
        <v>24</v>
      </c>
    </row>
    <row r="25" spans="1:15" x14ac:dyDescent="0.2">
      <c r="A25" s="9">
        <v>0</v>
      </c>
      <c r="B25" s="10" t="s">
        <v>25</v>
      </c>
      <c r="C25" s="10" t="s">
        <v>5</v>
      </c>
      <c r="E25" s="9">
        <v>0</v>
      </c>
      <c r="F25" s="10" t="s">
        <v>25</v>
      </c>
      <c r="G25" s="10" t="s">
        <v>5</v>
      </c>
      <c r="I25" s="9">
        <v>1675.5540000000001</v>
      </c>
      <c r="J25" s="10" t="s">
        <v>25</v>
      </c>
      <c r="K25" s="10" t="s">
        <v>5</v>
      </c>
      <c r="M25" s="9">
        <f t="shared" ref="M25:M33" si="0">A25+E25+I25</f>
        <v>1675.5540000000001</v>
      </c>
      <c r="N25" s="10" t="s">
        <v>25</v>
      </c>
      <c r="O25" s="10" t="s">
        <v>5</v>
      </c>
    </row>
    <row r="26" spans="1:15" x14ac:dyDescent="0.2">
      <c r="A26" s="9">
        <v>0.42</v>
      </c>
      <c r="B26" s="10" t="s">
        <v>26</v>
      </c>
      <c r="C26" s="10" t="s">
        <v>5</v>
      </c>
      <c r="E26" s="9">
        <v>0</v>
      </c>
      <c r="F26" s="10" t="s">
        <v>26</v>
      </c>
      <c r="G26" s="10" t="s">
        <v>5</v>
      </c>
      <c r="I26" s="9">
        <v>2213.9859999999999</v>
      </c>
      <c r="J26" s="10" t="s">
        <v>26</v>
      </c>
      <c r="K26" s="10" t="s">
        <v>5</v>
      </c>
      <c r="M26" s="9">
        <f t="shared" si="0"/>
        <v>2214.4059999999999</v>
      </c>
      <c r="N26" s="10" t="s">
        <v>26</v>
      </c>
      <c r="O26" s="10" t="s">
        <v>5</v>
      </c>
    </row>
    <row r="27" spans="1:15" x14ac:dyDescent="0.2">
      <c r="A27" s="9">
        <v>0</v>
      </c>
      <c r="B27" s="10" t="s">
        <v>27</v>
      </c>
      <c r="C27" s="10" t="s">
        <v>5</v>
      </c>
      <c r="E27" s="9">
        <v>0</v>
      </c>
      <c r="F27" s="10" t="s">
        <v>27</v>
      </c>
      <c r="G27" s="10" t="s">
        <v>5</v>
      </c>
      <c r="I27" s="9">
        <v>0</v>
      </c>
      <c r="J27" s="10" t="s">
        <v>27</v>
      </c>
      <c r="K27" s="10" t="s">
        <v>5</v>
      </c>
      <c r="M27" s="9">
        <f t="shared" si="0"/>
        <v>0</v>
      </c>
      <c r="N27" s="10" t="s">
        <v>27</v>
      </c>
      <c r="O27" s="10" t="s">
        <v>5</v>
      </c>
    </row>
    <row r="28" spans="1:15" x14ac:dyDescent="0.2">
      <c r="A28" s="9">
        <v>0</v>
      </c>
      <c r="B28" s="10" t="s">
        <v>28</v>
      </c>
      <c r="C28" s="10" t="s">
        <v>5</v>
      </c>
      <c r="E28" s="9">
        <v>0</v>
      </c>
      <c r="F28" s="10" t="s">
        <v>28</v>
      </c>
      <c r="G28" s="10" t="s">
        <v>5</v>
      </c>
      <c r="I28" s="9">
        <v>0</v>
      </c>
      <c r="J28" s="10" t="s">
        <v>28</v>
      </c>
      <c r="K28" s="10" t="s">
        <v>5</v>
      </c>
      <c r="M28" s="9">
        <f t="shared" si="0"/>
        <v>0</v>
      </c>
      <c r="N28" s="10" t="s">
        <v>28</v>
      </c>
      <c r="O28" s="10" t="s">
        <v>5</v>
      </c>
    </row>
    <row r="29" spans="1:15" x14ac:dyDescent="0.2">
      <c r="A29" s="9">
        <v>2.37</v>
      </c>
      <c r="B29" s="10" t="s">
        <v>29</v>
      </c>
      <c r="C29" s="10" t="s">
        <v>5</v>
      </c>
      <c r="E29" s="9">
        <v>2.66</v>
      </c>
      <c r="F29" s="10" t="s">
        <v>29</v>
      </c>
      <c r="G29" s="10" t="s">
        <v>5</v>
      </c>
      <c r="I29" s="9">
        <f>79.06-7.143+3.371</f>
        <v>75.287999999999997</v>
      </c>
      <c r="J29" s="10" t="s">
        <v>29</v>
      </c>
      <c r="K29" s="10" t="s">
        <v>5</v>
      </c>
      <c r="M29" s="9">
        <f t="shared" si="0"/>
        <v>80.317999999999998</v>
      </c>
      <c r="N29" s="10" t="s">
        <v>29</v>
      </c>
      <c r="O29" s="10" t="s">
        <v>5</v>
      </c>
    </row>
    <row r="30" spans="1:15" x14ac:dyDescent="0.2">
      <c r="A30" s="9">
        <v>20.309999999999999</v>
      </c>
      <c r="B30" s="10" t="s">
        <v>30</v>
      </c>
      <c r="C30" s="10" t="s">
        <v>5</v>
      </c>
      <c r="E30" s="9">
        <v>8.32</v>
      </c>
      <c r="F30" s="10" t="s">
        <v>30</v>
      </c>
      <c r="G30" s="10" t="s">
        <v>5</v>
      </c>
      <c r="I30" s="9">
        <v>1035.1500000000001</v>
      </c>
      <c r="J30" s="10" t="s">
        <v>30</v>
      </c>
      <c r="K30" s="10" t="s">
        <v>5</v>
      </c>
      <c r="M30" s="9">
        <f>A30+E30+I30</f>
        <v>1063.7800000000002</v>
      </c>
      <c r="N30" s="10" t="s">
        <v>30</v>
      </c>
      <c r="O30" s="10" t="s">
        <v>5</v>
      </c>
    </row>
    <row r="31" spans="1:15" x14ac:dyDescent="0.2">
      <c r="A31" s="9">
        <v>0</v>
      </c>
      <c r="B31" s="10" t="s">
        <v>31</v>
      </c>
      <c r="C31" s="10" t="s">
        <v>5</v>
      </c>
      <c r="E31" s="9">
        <v>0</v>
      </c>
      <c r="F31" s="10" t="s">
        <v>31</v>
      </c>
      <c r="G31" s="10" t="s">
        <v>5</v>
      </c>
      <c r="I31" s="9">
        <v>7.1429999999999998</v>
      </c>
      <c r="J31" s="10" t="s">
        <v>31</v>
      </c>
      <c r="K31" s="10" t="s">
        <v>5</v>
      </c>
      <c r="M31" s="9">
        <f t="shared" si="0"/>
        <v>7.1429999999999998</v>
      </c>
      <c r="N31" s="10" t="s">
        <v>31</v>
      </c>
      <c r="O31" s="10" t="s">
        <v>5</v>
      </c>
    </row>
    <row r="32" spans="1:15" ht="24.75" customHeight="1" x14ac:dyDescent="0.2">
      <c r="A32" s="9">
        <v>0</v>
      </c>
      <c r="B32" s="10" t="s">
        <v>32</v>
      </c>
      <c r="C32" s="10" t="s">
        <v>5</v>
      </c>
      <c r="E32" s="9">
        <v>0</v>
      </c>
      <c r="F32" s="10" t="s">
        <v>32</v>
      </c>
      <c r="G32" s="10" t="s">
        <v>5</v>
      </c>
      <c r="I32" s="9">
        <v>177.22</v>
      </c>
      <c r="J32" s="10" t="s">
        <v>32</v>
      </c>
      <c r="K32" s="10" t="s">
        <v>5</v>
      </c>
      <c r="M32" s="9">
        <f t="shared" si="0"/>
        <v>177.22</v>
      </c>
      <c r="N32" s="10" t="s">
        <v>32</v>
      </c>
      <c r="O32" s="10" t="s">
        <v>5</v>
      </c>
    </row>
    <row r="33" spans="1:15" x14ac:dyDescent="0.2">
      <c r="A33" s="9">
        <v>0</v>
      </c>
      <c r="B33" s="10" t="s">
        <v>33</v>
      </c>
      <c r="C33" s="10" t="s">
        <v>5</v>
      </c>
      <c r="E33" s="9">
        <v>0</v>
      </c>
      <c r="F33" s="10" t="s">
        <v>33</v>
      </c>
      <c r="G33" s="10" t="s">
        <v>5</v>
      </c>
      <c r="I33" s="9">
        <v>0</v>
      </c>
      <c r="J33" s="10" t="s">
        <v>33</v>
      </c>
      <c r="K33" s="10" t="s">
        <v>5</v>
      </c>
      <c r="M33" s="9">
        <f t="shared" si="0"/>
        <v>0</v>
      </c>
      <c r="N33" s="10" t="s">
        <v>33</v>
      </c>
      <c r="O33" s="10" t="s">
        <v>5</v>
      </c>
    </row>
    <row r="34" spans="1:15" x14ac:dyDescent="0.2">
      <c r="A34" s="11" t="s">
        <v>5</v>
      </c>
      <c r="B34" s="11" t="s">
        <v>5</v>
      </c>
      <c r="C34" s="11" t="s">
        <v>5</v>
      </c>
      <c r="E34" s="11" t="s">
        <v>5</v>
      </c>
      <c r="F34" s="11" t="s">
        <v>5</v>
      </c>
      <c r="G34" s="11" t="s">
        <v>5</v>
      </c>
      <c r="I34" s="11" t="s">
        <v>5</v>
      </c>
      <c r="J34" s="11" t="s">
        <v>5</v>
      </c>
      <c r="K34" s="11" t="s">
        <v>5</v>
      </c>
      <c r="M34" s="11" t="s">
        <v>5</v>
      </c>
      <c r="N34" s="11" t="s">
        <v>5</v>
      </c>
      <c r="O34" s="11" t="s">
        <v>5</v>
      </c>
    </row>
    <row r="35" spans="1:15" x14ac:dyDescent="0.2">
      <c r="A35" s="8" t="s">
        <v>5</v>
      </c>
      <c r="B35" s="8" t="s">
        <v>34</v>
      </c>
      <c r="C35" s="8" t="s">
        <v>35</v>
      </c>
      <c r="E35" s="8" t="s">
        <v>5</v>
      </c>
      <c r="F35" s="8" t="s">
        <v>34</v>
      </c>
      <c r="G35" s="8" t="s">
        <v>35</v>
      </c>
      <c r="I35" s="8" t="s">
        <v>5</v>
      </c>
      <c r="J35" s="8" t="s">
        <v>34</v>
      </c>
      <c r="K35" s="8" t="s">
        <v>35</v>
      </c>
      <c r="M35" s="8" t="s">
        <v>5</v>
      </c>
      <c r="N35" s="8" t="s">
        <v>34</v>
      </c>
      <c r="O35" s="8" t="s">
        <v>35</v>
      </c>
    </row>
    <row r="36" spans="1:15" x14ac:dyDescent="0.2">
      <c r="A36" s="9">
        <v>0</v>
      </c>
      <c r="B36" s="10" t="s">
        <v>36</v>
      </c>
      <c r="C36" s="10" t="s">
        <v>5</v>
      </c>
      <c r="E36" s="9">
        <v>0</v>
      </c>
      <c r="F36" s="10" t="s">
        <v>36</v>
      </c>
      <c r="G36" s="10" t="s">
        <v>5</v>
      </c>
      <c r="I36" s="9">
        <v>0</v>
      </c>
      <c r="J36" s="10" t="s">
        <v>36</v>
      </c>
      <c r="K36" s="10" t="s">
        <v>5</v>
      </c>
      <c r="M36" s="9">
        <v>0</v>
      </c>
      <c r="N36" s="10" t="s">
        <v>36</v>
      </c>
      <c r="O36" s="10" t="s">
        <v>5</v>
      </c>
    </row>
    <row r="37" spans="1:15" x14ac:dyDescent="0.2">
      <c r="A37" s="9">
        <v>0</v>
      </c>
      <c r="B37" s="10" t="s">
        <v>37</v>
      </c>
      <c r="C37" s="10" t="s">
        <v>5</v>
      </c>
      <c r="E37" s="9">
        <v>0</v>
      </c>
      <c r="F37" s="10" t="s">
        <v>37</v>
      </c>
      <c r="G37" s="10" t="s">
        <v>5</v>
      </c>
      <c r="I37" s="9">
        <v>0</v>
      </c>
      <c r="J37" s="10" t="s">
        <v>37</v>
      </c>
      <c r="K37" s="10" t="s">
        <v>5</v>
      </c>
      <c r="M37" s="9">
        <v>0</v>
      </c>
      <c r="N37" s="10" t="s">
        <v>37</v>
      </c>
      <c r="O37" s="10" t="s">
        <v>5</v>
      </c>
    </row>
    <row r="38" spans="1:15" x14ac:dyDescent="0.2">
      <c r="A38" s="11" t="s">
        <v>5</v>
      </c>
      <c r="B38" s="11" t="s">
        <v>5</v>
      </c>
      <c r="C38" s="11" t="s">
        <v>5</v>
      </c>
      <c r="E38" s="11" t="s">
        <v>5</v>
      </c>
      <c r="F38" s="11" t="s">
        <v>5</v>
      </c>
      <c r="G38" s="11" t="s">
        <v>5</v>
      </c>
      <c r="I38" s="11" t="s">
        <v>5</v>
      </c>
      <c r="J38" s="11" t="s">
        <v>5</v>
      </c>
      <c r="K38" s="11" t="s">
        <v>5</v>
      </c>
      <c r="M38" s="11" t="s">
        <v>5</v>
      </c>
      <c r="N38" s="11" t="s">
        <v>5</v>
      </c>
      <c r="O38" s="11" t="s">
        <v>5</v>
      </c>
    </row>
    <row r="39" spans="1:15" x14ac:dyDescent="0.2">
      <c r="A39" s="12">
        <f>SUM(A11:A37)</f>
        <v>38.51</v>
      </c>
      <c r="B39" s="8" t="s">
        <v>38</v>
      </c>
      <c r="C39" s="8" t="s">
        <v>39</v>
      </c>
      <c r="E39" s="12">
        <f>SUM(E11:E37)</f>
        <v>16.350000000000001</v>
      </c>
      <c r="F39" s="8" t="s">
        <v>38</v>
      </c>
      <c r="G39" s="8" t="s">
        <v>39</v>
      </c>
      <c r="I39" s="12">
        <f>SUM(I11:I37)</f>
        <v>5911.0240000000003</v>
      </c>
      <c r="J39" s="8" t="s">
        <v>38</v>
      </c>
      <c r="K39" s="8" t="s">
        <v>39</v>
      </c>
      <c r="M39" s="12">
        <f>A39+E39+I39</f>
        <v>5965.884</v>
      </c>
      <c r="N39" s="8" t="s">
        <v>38</v>
      </c>
      <c r="O39" s="8" t="s">
        <v>39</v>
      </c>
    </row>
    <row r="40" spans="1:15" x14ac:dyDescent="0.2">
      <c r="A40" s="11" t="s">
        <v>5</v>
      </c>
      <c r="B40" s="11" t="s">
        <v>5</v>
      </c>
      <c r="C40" s="11" t="s">
        <v>5</v>
      </c>
      <c r="E40" s="11" t="s">
        <v>5</v>
      </c>
      <c r="F40" s="11" t="s">
        <v>5</v>
      </c>
      <c r="G40" s="11" t="s">
        <v>5</v>
      </c>
      <c r="I40" s="11" t="s">
        <v>5</v>
      </c>
      <c r="J40" s="11" t="s">
        <v>5</v>
      </c>
      <c r="K40" s="11" t="s">
        <v>5</v>
      </c>
      <c r="M40" s="11" t="s">
        <v>5</v>
      </c>
      <c r="N40" s="11" t="s">
        <v>5</v>
      </c>
      <c r="O40" s="11" t="s">
        <v>5</v>
      </c>
    </row>
    <row r="41" spans="1:15" x14ac:dyDescent="0.2">
      <c r="A41" s="8" t="s">
        <v>5</v>
      </c>
      <c r="B41" s="8" t="s">
        <v>40</v>
      </c>
      <c r="C41" s="8" t="s">
        <v>41</v>
      </c>
      <c r="E41" s="8" t="s">
        <v>5</v>
      </c>
      <c r="F41" s="8" t="s">
        <v>40</v>
      </c>
      <c r="G41" s="8" t="s">
        <v>41</v>
      </c>
      <c r="I41" s="8" t="s">
        <v>5</v>
      </c>
      <c r="J41" s="8" t="s">
        <v>40</v>
      </c>
      <c r="K41" s="8" t="s">
        <v>41</v>
      </c>
      <c r="M41" s="8" t="s">
        <v>5</v>
      </c>
      <c r="N41" s="8" t="s">
        <v>40</v>
      </c>
      <c r="O41" s="8" t="s">
        <v>41</v>
      </c>
    </row>
    <row r="42" spans="1:15" x14ac:dyDescent="0.2">
      <c r="A42" s="10" t="s">
        <v>5</v>
      </c>
      <c r="B42" s="10" t="s">
        <v>42</v>
      </c>
      <c r="C42" s="10" t="s">
        <v>5</v>
      </c>
      <c r="E42" s="10" t="s">
        <v>5</v>
      </c>
      <c r="F42" s="10" t="s">
        <v>42</v>
      </c>
      <c r="G42" s="10" t="s">
        <v>5</v>
      </c>
      <c r="I42" s="10" t="s">
        <v>5</v>
      </c>
      <c r="J42" s="10" t="s">
        <v>42</v>
      </c>
      <c r="K42" s="10" t="s">
        <v>5</v>
      </c>
      <c r="M42" s="10" t="s">
        <v>5</v>
      </c>
      <c r="N42" s="10" t="s">
        <v>42</v>
      </c>
      <c r="O42" s="10" t="s">
        <v>5</v>
      </c>
    </row>
    <row r="43" spans="1:15" x14ac:dyDescent="0.2">
      <c r="A43" s="9">
        <v>0.03</v>
      </c>
      <c r="B43" s="10" t="s">
        <v>43</v>
      </c>
      <c r="C43" s="10" t="s">
        <v>5</v>
      </c>
      <c r="E43" s="9">
        <v>0.09</v>
      </c>
      <c r="F43" s="10" t="s">
        <v>43</v>
      </c>
      <c r="G43" s="10" t="s">
        <v>5</v>
      </c>
      <c r="I43" s="9">
        <v>0.25</v>
      </c>
      <c r="J43" s="10" t="s">
        <v>43</v>
      </c>
      <c r="K43" s="10" t="s">
        <v>5</v>
      </c>
      <c r="M43" s="9">
        <v>0.24</v>
      </c>
      <c r="N43" s="10" t="s">
        <v>43</v>
      </c>
      <c r="O43" s="10" t="s">
        <v>5</v>
      </c>
    </row>
    <row r="44" spans="1:15" x14ac:dyDescent="0.2">
      <c r="A44" s="10" t="s">
        <v>5</v>
      </c>
      <c r="B44" s="10" t="s">
        <v>44</v>
      </c>
      <c r="C44" s="10" t="s">
        <v>5</v>
      </c>
      <c r="E44" s="10" t="s">
        <v>5</v>
      </c>
      <c r="F44" s="10" t="s">
        <v>44</v>
      </c>
      <c r="G44" s="10" t="s">
        <v>5</v>
      </c>
      <c r="I44" s="10" t="s">
        <v>5</v>
      </c>
      <c r="J44" s="10" t="s">
        <v>44</v>
      </c>
      <c r="K44" s="10" t="s">
        <v>5</v>
      </c>
      <c r="M44" s="10" t="s">
        <v>5</v>
      </c>
      <c r="N44" s="10" t="s">
        <v>44</v>
      </c>
      <c r="O44" s="10" t="s">
        <v>5</v>
      </c>
    </row>
    <row r="45" spans="1:15" x14ac:dyDescent="0.2">
      <c r="A45" s="9">
        <v>0.05</v>
      </c>
      <c r="B45" s="10" t="s">
        <v>45</v>
      </c>
      <c r="C45" s="10" t="s">
        <v>5</v>
      </c>
      <c r="E45" s="9">
        <v>0.13</v>
      </c>
      <c r="F45" s="10" t="s">
        <v>45</v>
      </c>
      <c r="G45" s="10" t="s">
        <v>5</v>
      </c>
      <c r="I45" s="9">
        <v>0.31</v>
      </c>
      <c r="J45" s="10" t="s">
        <v>45</v>
      </c>
      <c r="K45" s="10" t="s">
        <v>5</v>
      </c>
      <c r="M45" s="9">
        <v>0.3</v>
      </c>
      <c r="N45" s="10" t="s">
        <v>45</v>
      </c>
      <c r="O45" s="10" t="s">
        <v>5</v>
      </c>
    </row>
    <row r="46" spans="1:15" x14ac:dyDescent="0.2">
      <c r="A46" s="11" t="s">
        <v>5</v>
      </c>
      <c r="B46" s="11" t="s">
        <v>5</v>
      </c>
      <c r="C46" s="11" t="s">
        <v>5</v>
      </c>
      <c r="E46" s="11" t="s">
        <v>5</v>
      </c>
      <c r="F46" s="11" t="s">
        <v>5</v>
      </c>
      <c r="G46" s="11" t="s">
        <v>5</v>
      </c>
      <c r="I46" s="11" t="s">
        <v>5</v>
      </c>
      <c r="J46" s="11" t="s">
        <v>5</v>
      </c>
      <c r="K46" s="11" t="s">
        <v>5</v>
      </c>
      <c r="M46" s="11" t="s">
        <v>5</v>
      </c>
      <c r="N46" s="11" t="s">
        <v>5</v>
      </c>
      <c r="O46" s="11" t="s">
        <v>5</v>
      </c>
    </row>
    <row r="47" spans="1:15" x14ac:dyDescent="0.2">
      <c r="A47" s="12">
        <v>78477</v>
      </c>
      <c r="B47" s="8" t="s">
        <v>46</v>
      </c>
      <c r="C47" s="8" t="s">
        <v>5</v>
      </c>
      <c r="E47" s="12">
        <v>12659</v>
      </c>
      <c r="F47" s="8" t="s">
        <v>46</v>
      </c>
      <c r="G47" s="8" t="s">
        <v>5</v>
      </c>
      <c r="I47" s="12">
        <v>2052802</v>
      </c>
      <c r="J47" s="8" t="s">
        <v>46</v>
      </c>
      <c r="K47" s="8" t="s">
        <v>5</v>
      </c>
      <c r="M47" s="12">
        <f>A47+E47+I47</f>
        <v>2143938</v>
      </c>
      <c r="N47" s="8" t="s">
        <v>46</v>
      </c>
      <c r="O47" s="8" t="s">
        <v>5</v>
      </c>
    </row>
    <row r="49" spans="1:13" hidden="1" x14ac:dyDescent="0.2">
      <c r="A49" s="16">
        <f>SUM(A25:A33)</f>
        <v>23.099999999999998</v>
      </c>
      <c r="E49" s="16">
        <f>SUM(E25:E33)</f>
        <v>10.98</v>
      </c>
      <c r="I49" s="16">
        <f>SUM(I25:I33)</f>
        <v>5184.3410000000003</v>
      </c>
      <c r="M49" s="16">
        <f>SUM(M25:M33)</f>
        <v>5218.4210000000012</v>
      </c>
    </row>
    <row r="50" spans="1:13" hidden="1" x14ac:dyDescent="0.2">
      <c r="A50" s="19">
        <f>A49/A47</f>
        <v>2.9435375970029434E-4</v>
      </c>
      <c r="E50" s="19">
        <f>E49/E47</f>
        <v>8.6736709060747299E-4</v>
      </c>
      <c r="I50" s="19">
        <f>I49/I47</f>
        <v>2.5254949089098706E-3</v>
      </c>
      <c r="M50" s="19">
        <f>M49/M47</f>
        <v>2.4340354058746106E-3</v>
      </c>
    </row>
    <row r="51" spans="1:13" hidden="1" x14ac:dyDescent="0.2"/>
    <row r="52" spans="1:13" hidden="1" x14ac:dyDescent="0.2"/>
    <row r="53" spans="1:13" hidden="1" x14ac:dyDescent="0.2">
      <c r="A53" s="12">
        <v>65340.708439999995</v>
      </c>
      <c r="E53" s="12">
        <v>13045.878849999999</v>
      </c>
      <c r="I53" s="12">
        <v>1706113.77966</v>
      </c>
      <c r="M53" s="12">
        <f>I53+E53+A53</f>
        <v>1784500.3669499999</v>
      </c>
    </row>
    <row r="54" spans="1:13" hidden="1" x14ac:dyDescent="0.2"/>
    <row r="55" spans="1:13" hidden="1" x14ac:dyDescent="0.2"/>
    <row r="56" spans="1:13" hidden="1" x14ac:dyDescent="0.2">
      <c r="A56">
        <f>(A47+A53)/2</f>
        <v>71908.854219999994</v>
      </c>
      <c r="E56">
        <f>(E47+E53)/2</f>
        <v>12852.439425</v>
      </c>
      <c r="I56">
        <f>(I47+I53)/2</f>
        <v>1879457.88983</v>
      </c>
      <c r="M56">
        <f>(M47+M53)/2</f>
        <v>1964219.1834749999</v>
      </c>
    </row>
    <row r="57" spans="1:13" hidden="1" x14ac:dyDescent="0.2">
      <c r="A57" s="19">
        <f>A39/A56</f>
        <v>5.3553905729301996E-4</v>
      </c>
      <c r="E57" s="19">
        <f>E39/E56</f>
        <v>1.2721320411903051E-3</v>
      </c>
      <c r="I57" s="19">
        <f>I39/I56</f>
        <v>3.1450686030186407E-3</v>
      </c>
      <c r="M57" s="19">
        <f>M39/M56</f>
        <v>3.0372801824720252E-3</v>
      </c>
    </row>
    <row r="58" spans="1:13" hidden="1" x14ac:dyDescent="0.2"/>
    <row r="59" spans="1:13" hidden="1" x14ac:dyDescent="0.2"/>
    <row r="60" spans="1:13" hidden="1" x14ac:dyDescent="0.2"/>
    <row r="61" spans="1:13" hidden="1" x14ac:dyDescent="0.2"/>
    <row r="62" spans="1:13" hidden="1" x14ac:dyDescent="0.2"/>
    <row r="63" spans="1:13" hidden="1" x14ac:dyDescent="0.2"/>
    <row r="64" spans="1:13" hidden="1" x14ac:dyDescent="0.2"/>
    <row r="65" hidden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J37"/>
  <sheetViews>
    <sheetView topLeftCell="A16" workbookViewId="0">
      <selection activeCell="D13" sqref="D13:D14"/>
    </sheetView>
  </sheetViews>
  <sheetFormatPr defaultRowHeight="14.25" x14ac:dyDescent="0.2"/>
  <cols>
    <col min="4" max="4" width="14" customWidth="1"/>
    <col min="5" max="5" width="38" customWidth="1"/>
    <col min="6" max="6" width="45" customWidth="1"/>
    <col min="9" max="9" width="35" customWidth="1"/>
    <col min="10" max="10" width="40" customWidth="1"/>
  </cols>
  <sheetData>
    <row r="3" spans="4:10" x14ac:dyDescent="0.2">
      <c r="I3" s="6" t="s">
        <v>0</v>
      </c>
      <c r="J3" s="6" t="s">
        <v>1</v>
      </c>
    </row>
    <row r="4" spans="4:10" x14ac:dyDescent="0.2">
      <c r="I4" s="6" t="s">
        <v>2</v>
      </c>
      <c r="J4" s="6" t="s">
        <v>3</v>
      </c>
    </row>
    <row r="5" spans="4:10" x14ac:dyDescent="0.2">
      <c r="I5" s="6" t="s">
        <v>47</v>
      </c>
      <c r="J5" s="6" t="s">
        <v>5</v>
      </c>
    </row>
    <row r="6" spans="4:10" x14ac:dyDescent="0.2">
      <c r="I6" s="6" t="s">
        <v>6</v>
      </c>
      <c r="J6" s="17">
        <f>'נספח 1 '!O6</f>
        <v>44924</v>
      </c>
    </row>
    <row r="8" spans="4:10" x14ac:dyDescent="0.2">
      <c r="D8" s="18">
        <f>'נספח 1 '!M8</f>
        <v>44924</v>
      </c>
      <c r="E8" s="1" t="s">
        <v>48</v>
      </c>
      <c r="F8" s="1" t="s">
        <v>49</v>
      </c>
    </row>
    <row r="9" spans="4:10" x14ac:dyDescent="0.2">
      <c r="D9" s="1" t="s">
        <v>8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50</v>
      </c>
      <c r="F10" s="2" t="s">
        <v>51</v>
      </c>
    </row>
    <row r="11" spans="4:10" x14ac:dyDescent="0.2">
      <c r="D11" s="3" t="s">
        <v>5</v>
      </c>
      <c r="E11" s="3" t="s">
        <v>5</v>
      </c>
      <c r="F11" s="3" t="s">
        <v>52</v>
      </c>
    </row>
    <row r="12" spans="4:10" x14ac:dyDescent="0.2">
      <c r="D12" s="3" t="s">
        <v>5</v>
      </c>
      <c r="E12" s="3" t="s">
        <v>5</v>
      </c>
      <c r="F12" s="3" t="s">
        <v>53</v>
      </c>
    </row>
    <row r="13" spans="4:10" x14ac:dyDescent="0.2">
      <c r="D13" s="21">
        <f>632.31+108.58+0.01</f>
        <v>740.9</v>
      </c>
      <c r="E13" s="11" t="s">
        <v>114</v>
      </c>
      <c r="F13" s="4" t="s">
        <v>5</v>
      </c>
    </row>
    <row r="14" spans="4:10" x14ac:dyDescent="0.2">
      <c r="D14" s="7">
        <v>5.51</v>
      </c>
      <c r="E14" s="4" t="s">
        <v>54</v>
      </c>
      <c r="F14" s="4" t="s">
        <v>5</v>
      </c>
    </row>
    <row r="15" spans="4:10" x14ac:dyDescent="0.2">
      <c r="D15" s="5">
        <f>SUM(D13:D14)</f>
        <v>746.41</v>
      </c>
      <c r="E15" s="2" t="s">
        <v>5</v>
      </c>
      <c r="F15" s="2" t="s">
        <v>55</v>
      </c>
    </row>
    <row r="16" spans="4:10" x14ac:dyDescent="0.2">
      <c r="D16" s="4" t="s">
        <v>5</v>
      </c>
      <c r="E16" s="4" t="s">
        <v>5</v>
      </c>
      <c r="F16" s="4" t="s">
        <v>5</v>
      </c>
    </row>
    <row r="17" spans="4:6" x14ac:dyDescent="0.2">
      <c r="D17" s="2" t="s">
        <v>5</v>
      </c>
      <c r="E17" s="2" t="s">
        <v>5</v>
      </c>
      <c r="F17" s="2" t="s">
        <v>56</v>
      </c>
    </row>
    <row r="18" spans="4:6" x14ac:dyDescent="0.2">
      <c r="D18" s="3" t="s">
        <v>5</v>
      </c>
      <c r="E18" s="3" t="s">
        <v>5</v>
      </c>
      <c r="F18" s="3" t="s">
        <v>52</v>
      </c>
    </row>
    <row r="19" spans="4:6" x14ac:dyDescent="0.2">
      <c r="D19" s="3" t="s">
        <v>5</v>
      </c>
      <c r="E19" s="3" t="s">
        <v>5</v>
      </c>
      <c r="F19" s="3" t="s">
        <v>53</v>
      </c>
    </row>
    <row r="20" spans="4:6" x14ac:dyDescent="0.2">
      <c r="D20" s="7"/>
      <c r="E20" s="11"/>
      <c r="F20" s="4" t="s">
        <v>5</v>
      </c>
    </row>
    <row r="21" spans="4:6" x14ac:dyDescent="0.2">
      <c r="D21" s="5">
        <f>SUM(D20)</f>
        <v>0</v>
      </c>
      <c r="E21" s="2" t="s">
        <v>5</v>
      </c>
      <c r="F21" s="2" t="s">
        <v>57</v>
      </c>
    </row>
    <row r="22" spans="4:6" x14ac:dyDescent="0.2">
      <c r="D22" s="4" t="s">
        <v>5</v>
      </c>
      <c r="E22" s="4" t="s">
        <v>5</v>
      </c>
      <c r="F22" s="4" t="s">
        <v>5</v>
      </c>
    </row>
    <row r="23" spans="4:6" x14ac:dyDescent="0.2">
      <c r="D23" s="2" t="s">
        <v>5</v>
      </c>
      <c r="E23" s="2" t="s">
        <v>58</v>
      </c>
      <c r="F23" s="2" t="s">
        <v>59</v>
      </c>
    </row>
    <row r="24" spans="4:6" s="13" customFormat="1" x14ac:dyDescent="0.2">
      <c r="D24" s="21">
        <v>1.05</v>
      </c>
      <c r="E24" s="21"/>
      <c r="F24" s="22" t="s">
        <v>165</v>
      </c>
    </row>
    <row r="25" spans="4:6" x14ac:dyDescent="0.2">
      <c r="D25" s="5">
        <v>1.05</v>
      </c>
      <c r="E25" s="2" t="s">
        <v>60</v>
      </c>
      <c r="F25" s="2" t="s">
        <v>61</v>
      </c>
    </row>
    <row r="26" spans="4:6" x14ac:dyDescent="0.2">
      <c r="D26" s="4" t="s">
        <v>5</v>
      </c>
      <c r="E26" s="4" t="s">
        <v>5</v>
      </c>
      <c r="F26" s="4" t="s">
        <v>5</v>
      </c>
    </row>
    <row r="27" spans="4:6" x14ac:dyDescent="0.2">
      <c r="D27" s="2" t="s">
        <v>5</v>
      </c>
      <c r="E27" s="2" t="s">
        <v>5</v>
      </c>
      <c r="F27" s="2" t="s">
        <v>62</v>
      </c>
    </row>
    <row r="28" spans="4:6" x14ac:dyDescent="0.2">
      <c r="D28" s="5">
        <v>0</v>
      </c>
      <c r="E28" s="2" t="s">
        <v>5</v>
      </c>
      <c r="F28" s="2" t="s">
        <v>63</v>
      </c>
    </row>
    <row r="29" spans="4:6" x14ac:dyDescent="0.2">
      <c r="D29" s="4" t="s">
        <v>5</v>
      </c>
      <c r="E29" s="4" t="s">
        <v>5</v>
      </c>
      <c r="F29" s="4" t="s">
        <v>5</v>
      </c>
    </row>
    <row r="30" spans="4:6" x14ac:dyDescent="0.2">
      <c r="D30" s="2" t="s">
        <v>5</v>
      </c>
      <c r="E30" s="2" t="s">
        <v>5</v>
      </c>
      <c r="F30" s="2" t="s">
        <v>64</v>
      </c>
    </row>
    <row r="31" spans="4:6" x14ac:dyDescent="0.2">
      <c r="D31" s="5">
        <v>0</v>
      </c>
      <c r="E31" s="2" t="s">
        <v>5</v>
      </c>
      <c r="F31" s="2" t="s">
        <v>65</v>
      </c>
    </row>
    <row r="32" spans="4:6" x14ac:dyDescent="0.2">
      <c r="D32" s="4" t="s">
        <v>5</v>
      </c>
      <c r="E32" s="4" t="s">
        <v>5</v>
      </c>
      <c r="F32" s="4" t="s">
        <v>5</v>
      </c>
    </row>
    <row r="33" spans="4:6" x14ac:dyDescent="0.2">
      <c r="D33" s="2" t="s">
        <v>5</v>
      </c>
      <c r="E33" s="2" t="s">
        <v>5</v>
      </c>
      <c r="F33" s="2" t="s">
        <v>66</v>
      </c>
    </row>
    <row r="34" spans="4:6" x14ac:dyDescent="0.2">
      <c r="D34" s="5">
        <v>0</v>
      </c>
      <c r="E34" s="2" t="s">
        <v>5</v>
      </c>
      <c r="F34" s="2" t="s">
        <v>67</v>
      </c>
    </row>
    <row r="35" spans="4:6" x14ac:dyDescent="0.2">
      <c r="D35" s="4" t="s">
        <v>5</v>
      </c>
      <c r="E35" s="4" t="s">
        <v>5</v>
      </c>
      <c r="F35" s="4" t="s">
        <v>5</v>
      </c>
    </row>
    <row r="36" spans="4:6" x14ac:dyDescent="0.2">
      <c r="D36" s="5">
        <f>D15+D21+D25</f>
        <v>747.45999999999992</v>
      </c>
      <c r="E36" s="2" t="s">
        <v>5</v>
      </c>
      <c r="F36" s="2" t="s">
        <v>68</v>
      </c>
    </row>
    <row r="37" spans="4:6" x14ac:dyDescent="0.2">
      <c r="D37" s="5">
        <f>+'נספח 1 '!M47</f>
        <v>2143938</v>
      </c>
      <c r="E37" s="2" t="s">
        <v>5</v>
      </c>
      <c r="F37" s="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J114"/>
  <sheetViews>
    <sheetView topLeftCell="A79" zoomScaleNormal="100" workbookViewId="0">
      <selection activeCell="D87" sqref="D87:D90"/>
    </sheetView>
  </sheetViews>
  <sheetFormatPr defaultRowHeight="14.25" x14ac:dyDescent="0.2"/>
  <cols>
    <col min="4" max="4" width="14" customWidth="1"/>
    <col min="5" max="5" width="39" customWidth="1"/>
    <col min="6" max="6" width="40" customWidth="1"/>
    <col min="9" max="9" width="35" customWidth="1"/>
    <col min="10" max="10" width="40" customWidth="1"/>
  </cols>
  <sheetData>
    <row r="3" spans="4:10" x14ac:dyDescent="0.2">
      <c r="I3" s="6" t="s">
        <v>0</v>
      </c>
      <c r="J3" s="6" t="s">
        <v>1</v>
      </c>
    </row>
    <row r="4" spans="4:10" x14ac:dyDescent="0.2">
      <c r="I4" s="6" t="s">
        <v>2</v>
      </c>
      <c r="J4" s="6" t="s">
        <v>3</v>
      </c>
    </row>
    <row r="5" spans="4:10" x14ac:dyDescent="0.2">
      <c r="I5" s="6" t="s">
        <v>69</v>
      </c>
      <c r="J5" s="6" t="s">
        <v>5</v>
      </c>
    </row>
    <row r="6" spans="4:10" x14ac:dyDescent="0.2">
      <c r="I6" s="6" t="s">
        <v>6</v>
      </c>
      <c r="J6" s="17">
        <f>'נספח 1 '!O6</f>
        <v>44924</v>
      </c>
    </row>
    <row r="8" spans="4:10" x14ac:dyDescent="0.2">
      <c r="D8" s="18">
        <f>'נספח 1 '!M8</f>
        <v>44924</v>
      </c>
      <c r="E8" s="1" t="s">
        <v>48</v>
      </c>
      <c r="F8" s="1" t="s">
        <v>70</v>
      </c>
    </row>
    <row r="9" spans="4:10" x14ac:dyDescent="0.2">
      <c r="D9" s="1" t="s">
        <v>8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</v>
      </c>
      <c r="F10" s="2" t="s">
        <v>71</v>
      </c>
    </row>
    <row r="11" spans="4:10" x14ac:dyDescent="0.2">
      <c r="D11" s="3"/>
      <c r="E11" s="3"/>
      <c r="F11" s="10" t="s">
        <v>137</v>
      </c>
    </row>
    <row r="12" spans="4:10" x14ac:dyDescent="0.2">
      <c r="D12" s="14">
        <v>51.030011999999999</v>
      </c>
      <c r="E12" s="15" t="s">
        <v>78</v>
      </c>
      <c r="F12" s="4" t="s">
        <v>5</v>
      </c>
    </row>
    <row r="13" spans="4:10" x14ac:dyDescent="0.2">
      <c r="D13" s="14">
        <v>9.7706666666666653</v>
      </c>
      <c r="E13" s="15" t="s">
        <v>176</v>
      </c>
      <c r="F13" s="4" t="s">
        <v>5</v>
      </c>
    </row>
    <row r="14" spans="4:10" x14ac:dyDescent="0.2">
      <c r="D14" s="14">
        <v>254.60900010315001</v>
      </c>
      <c r="E14" s="15" t="s">
        <v>157</v>
      </c>
      <c r="F14" s="4"/>
    </row>
    <row r="15" spans="4:10" x14ac:dyDescent="0.2">
      <c r="D15" s="14">
        <v>115.32933333333332</v>
      </c>
      <c r="E15" s="15" t="s">
        <v>156</v>
      </c>
      <c r="F15" s="4"/>
    </row>
    <row r="16" spans="4:10" x14ac:dyDescent="0.2">
      <c r="D16" s="14">
        <v>59.431000000000004</v>
      </c>
      <c r="E16" s="15" t="s">
        <v>135</v>
      </c>
      <c r="F16" s="4" t="s">
        <v>5</v>
      </c>
    </row>
    <row r="17" spans="4:6" x14ac:dyDescent="0.2">
      <c r="D17" s="14">
        <v>155.41298</v>
      </c>
      <c r="E17" s="15" t="s">
        <v>85</v>
      </c>
      <c r="F17" s="4" t="s">
        <v>5</v>
      </c>
    </row>
    <row r="18" spans="4:6" x14ac:dyDescent="0.2">
      <c r="D18" s="14">
        <v>181.14599999999999</v>
      </c>
      <c r="E18" s="15" t="s">
        <v>155</v>
      </c>
      <c r="F18" s="4" t="s">
        <v>5</v>
      </c>
    </row>
    <row r="19" spans="4:6" x14ac:dyDescent="0.2">
      <c r="D19" s="14">
        <v>238.02799999999999</v>
      </c>
      <c r="E19" s="15" t="s">
        <v>81</v>
      </c>
      <c r="F19" s="4" t="s">
        <v>5</v>
      </c>
    </row>
    <row r="20" spans="4:6" x14ac:dyDescent="0.2">
      <c r="D20" s="14">
        <v>104</v>
      </c>
      <c r="E20" s="15" t="s">
        <v>82</v>
      </c>
      <c r="F20" s="4" t="s">
        <v>5</v>
      </c>
    </row>
    <row r="21" spans="4:6" x14ac:dyDescent="0.2">
      <c r="D21" s="14">
        <v>200</v>
      </c>
      <c r="E21" s="15" t="s">
        <v>84</v>
      </c>
      <c r="F21" s="4" t="s">
        <v>5</v>
      </c>
    </row>
    <row r="22" spans="4:6" x14ac:dyDescent="0.2">
      <c r="D22" s="14">
        <v>50.029000000000003</v>
      </c>
      <c r="E22" s="15" t="s">
        <v>139</v>
      </c>
      <c r="F22" s="4"/>
    </row>
    <row r="23" spans="4:6" x14ac:dyDescent="0.2">
      <c r="D23" s="14">
        <v>42.570924399999996</v>
      </c>
      <c r="E23" s="15" t="s">
        <v>133</v>
      </c>
      <c r="F23" s="4" t="s">
        <v>5</v>
      </c>
    </row>
    <row r="24" spans="4:6" x14ac:dyDescent="0.2">
      <c r="D24" s="14">
        <v>190.79763600000004</v>
      </c>
      <c r="E24" s="15" t="s">
        <v>168</v>
      </c>
      <c r="F24" s="4" t="s">
        <v>5</v>
      </c>
    </row>
    <row r="25" spans="4:6" x14ac:dyDescent="0.2">
      <c r="D25" s="14">
        <v>23.4</v>
      </c>
      <c r="E25" s="15" t="s">
        <v>169</v>
      </c>
      <c r="F25" s="4" t="s">
        <v>5</v>
      </c>
    </row>
    <row r="26" spans="4:6" x14ac:dyDescent="0.2">
      <c r="D26" s="3"/>
      <c r="E26" s="3"/>
      <c r="F26" s="10" t="s">
        <v>93</v>
      </c>
    </row>
    <row r="27" spans="4:6" x14ac:dyDescent="0.2">
      <c r="D27" s="14">
        <v>66.010868000000002</v>
      </c>
      <c r="E27" s="15" t="s">
        <v>73</v>
      </c>
      <c r="F27" s="4" t="s">
        <v>5</v>
      </c>
    </row>
    <row r="28" spans="4:6" x14ac:dyDescent="0.2">
      <c r="D28" s="14">
        <v>27.885484000000002</v>
      </c>
      <c r="E28" s="15" t="s">
        <v>76</v>
      </c>
      <c r="F28" s="4" t="s">
        <v>5</v>
      </c>
    </row>
    <row r="29" spans="4:6" x14ac:dyDescent="0.2">
      <c r="D29" s="14">
        <v>105.91823000000001</v>
      </c>
      <c r="E29" s="15" t="s">
        <v>72</v>
      </c>
      <c r="F29" s="4"/>
    </row>
    <row r="30" spans="4:6" x14ac:dyDescent="0.2">
      <c r="D30" s="14">
        <v>80.506799999999998</v>
      </c>
      <c r="E30" s="15" t="s">
        <v>158</v>
      </c>
      <c r="F30" s="4" t="s">
        <v>5</v>
      </c>
    </row>
    <row r="31" spans="4:6" x14ac:dyDescent="0.2">
      <c r="D31" s="14">
        <v>43.939905240000009</v>
      </c>
      <c r="E31" s="15" t="s">
        <v>79</v>
      </c>
      <c r="F31" s="4" t="s">
        <v>5</v>
      </c>
    </row>
    <row r="32" spans="4:6" x14ac:dyDescent="0.2">
      <c r="D32" s="14">
        <v>52.094020000000008</v>
      </c>
      <c r="E32" s="15" t="s">
        <v>159</v>
      </c>
      <c r="F32" s="4" t="s">
        <v>5</v>
      </c>
    </row>
    <row r="33" spans="4:6" x14ac:dyDescent="0.2">
      <c r="D33" s="14">
        <v>63.558</v>
      </c>
      <c r="E33" s="15" t="s">
        <v>80</v>
      </c>
      <c r="F33" s="4"/>
    </row>
    <row r="34" spans="4:6" x14ac:dyDescent="0.2">
      <c r="D34" s="14">
        <v>50.42268</v>
      </c>
      <c r="E34" s="15" t="s">
        <v>77</v>
      </c>
      <c r="F34" s="4" t="s">
        <v>5</v>
      </c>
    </row>
    <row r="35" spans="4:6" x14ac:dyDescent="0.2">
      <c r="D35" s="14">
        <v>3.3991759999999998</v>
      </c>
      <c r="E35" s="15" t="s">
        <v>134</v>
      </c>
      <c r="F35" s="4" t="s">
        <v>5</v>
      </c>
    </row>
    <row r="36" spans="4:6" x14ac:dyDescent="0.2">
      <c r="D36" s="14">
        <v>23.794232000000004</v>
      </c>
      <c r="E36" s="15" t="s">
        <v>160</v>
      </c>
      <c r="F36" s="4" t="s">
        <v>5</v>
      </c>
    </row>
    <row r="37" spans="4:6" x14ac:dyDescent="0.2">
      <c r="D37" s="14">
        <v>59.878698000000007</v>
      </c>
      <c r="E37" s="15" t="s">
        <v>161</v>
      </c>
      <c r="F37" s="4" t="s">
        <v>5</v>
      </c>
    </row>
    <row r="38" spans="4:6" x14ac:dyDescent="0.2">
      <c r="D38" s="14">
        <v>25.070100000000004</v>
      </c>
      <c r="E38" s="15" t="s">
        <v>75</v>
      </c>
      <c r="F38" s="4"/>
    </row>
    <row r="39" spans="4:6" x14ac:dyDescent="0.2">
      <c r="D39" s="14">
        <v>54.116615912</v>
      </c>
      <c r="E39" s="15" t="s">
        <v>140</v>
      </c>
      <c r="F39" s="4"/>
    </row>
    <row r="40" spans="4:6" x14ac:dyDescent="0.2">
      <c r="D40" s="14">
        <v>72.451412000000005</v>
      </c>
      <c r="E40" s="15" t="s">
        <v>162</v>
      </c>
      <c r="F40" s="4"/>
    </row>
    <row r="41" spans="4:6" x14ac:dyDescent="0.2">
      <c r="D41" s="14">
        <v>79.447500000000005</v>
      </c>
      <c r="E41" s="15" t="s">
        <v>74</v>
      </c>
      <c r="F41" s="4"/>
    </row>
    <row r="42" spans="4:6" x14ac:dyDescent="0.2">
      <c r="D42" s="14">
        <v>85.436076</v>
      </c>
      <c r="E42" s="15" t="s">
        <v>163</v>
      </c>
      <c r="F42" s="4"/>
    </row>
    <row r="43" spans="4:6" x14ac:dyDescent="0.2">
      <c r="D43" s="14">
        <v>204.798</v>
      </c>
      <c r="E43" s="15" t="s">
        <v>138</v>
      </c>
      <c r="F43" s="4"/>
    </row>
    <row r="44" spans="4:6" x14ac:dyDescent="0.2">
      <c r="D44" s="14">
        <v>21.324419179</v>
      </c>
      <c r="E44" s="15" t="s">
        <v>141</v>
      </c>
      <c r="F44" s="4"/>
    </row>
    <row r="45" spans="4:6" x14ac:dyDescent="0.2">
      <c r="D45" s="14">
        <v>28.996715066666667</v>
      </c>
      <c r="E45" s="15" t="s">
        <v>142</v>
      </c>
      <c r="F45" s="4"/>
    </row>
    <row r="46" spans="4:6" x14ac:dyDescent="0.2">
      <c r="D46" s="14">
        <v>166.37878972000001</v>
      </c>
      <c r="E46" s="15" t="s">
        <v>83</v>
      </c>
      <c r="F46" s="4"/>
    </row>
    <row r="47" spans="4:6" x14ac:dyDescent="0.2">
      <c r="D47" s="14">
        <v>143.00550000000001</v>
      </c>
      <c r="E47" s="15" t="s">
        <v>164</v>
      </c>
      <c r="F47" s="4"/>
    </row>
    <row r="48" spans="4:6" x14ac:dyDescent="0.2">
      <c r="D48" s="14">
        <v>60.027000000000001</v>
      </c>
      <c r="E48" s="15" t="s">
        <v>132</v>
      </c>
      <c r="F48" s="4"/>
    </row>
    <row r="49" spans="4:6" x14ac:dyDescent="0.2">
      <c r="D49" s="14">
        <v>84.988816</v>
      </c>
      <c r="E49" s="15" t="s">
        <v>172</v>
      </c>
      <c r="F49" s="4"/>
    </row>
    <row r="50" spans="4:6" x14ac:dyDescent="0.2">
      <c r="D50" s="14">
        <v>73.797900000000013</v>
      </c>
      <c r="E50" s="15" t="s">
        <v>170</v>
      </c>
      <c r="F50" s="4"/>
    </row>
    <row r="51" spans="4:6" x14ac:dyDescent="0.2">
      <c r="D51" s="14">
        <v>11.270952000000001</v>
      </c>
      <c r="E51" s="15" t="s">
        <v>143</v>
      </c>
      <c r="F51" s="4"/>
    </row>
    <row r="52" spans="4:6" x14ac:dyDescent="0.2">
      <c r="D52" s="14">
        <v>241.27558400000004</v>
      </c>
      <c r="E52" s="15" t="s">
        <v>171</v>
      </c>
      <c r="F52" s="4"/>
    </row>
    <row r="53" spans="4:6" x14ac:dyDescent="0.2">
      <c r="D53" s="14">
        <f>14.1702724+0.42</f>
        <v>14.5902724</v>
      </c>
      <c r="E53" s="15" t="s">
        <v>173</v>
      </c>
      <c r="F53" s="4" t="s">
        <v>5</v>
      </c>
    </row>
    <row r="54" spans="4:6" x14ac:dyDescent="0.2">
      <c r="D54" s="14">
        <v>212.43908400000001</v>
      </c>
      <c r="E54" s="15" t="s">
        <v>174</v>
      </c>
      <c r="F54" s="4" t="s">
        <v>5</v>
      </c>
    </row>
    <row r="55" spans="4:6" x14ac:dyDescent="0.2">
      <c r="D55" s="14">
        <v>57.583548</v>
      </c>
      <c r="E55" s="15" t="s">
        <v>175</v>
      </c>
      <c r="F55" s="4" t="s">
        <v>5</v>
      </c>
    </row>
    <row r="56" spans="4:6" x14ac:dyDescent="0.2">
      <c r="D56" s="5">
        <f>SUM(D12:D55)</f>
        <v>3889.9609300208167</v>
      </c>
      <c r="E56" s="2" t="s">
        <v>5</v>
      </c>
      <c r="F56" s="2" t="s">
        <v>86</v>
      </c>
    </row>
    <row r="57" spans="4:6" x14ac:dyDescent="0.2">
      <c r="D57" s="4" t="s">
        <v>5</v>
      </c>
      <c r="E57" s="4" t="s">
        <v>5</v>
      </c>
      <c r="F57" s="4" t="s">
        <v>5</v>
      </c>
    </row>
    <row r="58" spans="4:6" x14ac:dyDescent="0.2">
      <c r="D58" s="2" t="s">
        <v>5</v>
      </c>
      <c r="E58" s="2" t="s">
        <v>5</v>
      </c>
      <c r="F58" s="2" t="s">
        <v>87</v>
      </c>
    </row>
    <row r="59" spans="4:6" x14ac:dyDescent="0.2">
      <c r="D59" s="5">
        <v>0</v>
      </c>
      <c r="E59" s="2" t="s">
        <v>5</v>
      </c>
      <c r="F59" s="2" t="s">
        <v>88</v>
      </c>
    </row>
    <row r="60" spans="4:6" x14ac:dyDescent="0.2">
      <c r="D60" s="4" t="s">
        <v>5</v>
      </c>
      <c r="E60" s="4" t="s">
        <v>5</v>
      </c>
      <c r="F60" s="4" t="s">
        <v>5</v>
      </c>
    </row>
    <row r="61" spans="4:6" x14ac:dyDescent="0.2">
      <c r="D61" s="2" t="s">
        <v>5</v>
      </c>
      <c r="E61" s="2" t="s">
        <v>5</v>
      </c>
      <c r="F61" s="2" t="s">
        <v>89</v>
      </c>
    </row>
    <row r="62" spans="4:6" x14ac:dyDescent="0.2">
      <c r="D62" s="5">
        <v>0</v>
      </c>
      <c r="E62" s="2" t="s">
        <v>5</v>
      </c>
      <c r="F62" s="2" t="s">
        <v>90</v>
      </c>
    </row>
    <row r="63" spans="4:6" x14ac:dyDescent="0.2">
      <c r="D63" s="4" t="s">
        <v>5</v>
      </c>
      <c r="E63" s="4" t="s">
        <v>5</v>
      </c>
      <c r="F63" s="4" t="s">
        <v>5</v>
      </c>
    </row>
    <row r="64" spans="4:6" x14ac:dyDescent="0.2">
      <c r="D64" s="2" t="s">
        <v>5</v>
      </c>
      <c r="E64" s="2" t="s">
        <v>5</v>
      </c>
      <c r="F64" s="2" t="s">
        <v>91</v>
      </c>
    </row>
    <row r="65" spans="4:6" x14ac:dyDescent="0.2">
      <c r="D65" s="3" t="s">
        <v>5</v>
      </c>
      <c r="E65" s="3" t="s">
        <v>5</v>
      </c>
      <c r="F65" s="3" t="s">
        <v>92</v>
      </c>
    </row>
    <row r="66" spans="4:6" s="13" customFormat="1" x14ac:dyDescent="0.2">
      <c r="D66" s="7">
        <v>6.2955708697041084</v>
      </c>
      <c r="E66" s="4" t="s">
        <v>177</v>
      </c>
      <c r="F66" s="4"/>
    </row>
    <row r="67" spans="4:6" s="13" customFormat="1" x14ac:dyDescent="0.2">
      <c r="D67" s="7">
        <v>0.84790532617534287</v>
      </c>
      <c r="E67" s="4" t="s">
        <v>180</v>
      </c>
      <c r="F67" s="4"/>
    </row>
    <row r="68" spans="4:6" x14ac:dyDescent="0.2">
      <c r="D68" s="3" t="s">
        <v>5</v>
      </c>
      <c r="E68" s="3" t="s">
        <v>5</v>
      </c>
      <c r="F68" s="3" t="s">
        <v>93</v>
      </c>
    </row>
    <row r="69" spans="4:6" s="13" customFormat="1" x14ac:dyDescent="0.2">
      <c r="D69" s="7">
        <v>39.65428442549505</v>
      </c>
      <c r="E69" s="4" t="s">
        <v>125</v>
      </c>
      <c r="F69" s="4"/>
    </row>
    <row r="70" spans="4:6" s="13" customFormat="1" x14ac:dyDescent="0.2">
      <c r="D70" s="7">
        <v>26.291428506358901</v>
      </c>
      <c r="E70" s="4" t="s">
        <v>126</v>
      </c>
      <c r="F70" s="4"/>
    </row>
    <row r="71" spans="4:6" s="13" customFormat="1" x14ac:dyDescent="0.2">
      <c r="D71" s="7">
        <v>3.6175970361920555</v>
      </c>
      <c r="E71" s="4" t="s">
        <v>127</v>
      </c>
      <c r="F71" s="4"/>
    </row>
    <row r="72" spans="4:6" s="13" customFormat="1" x14ac:dyDescent="0.2">
      <c r="D72" s="7">
        <v>31.478945095342461</v>
      </c>
      <c r="E72" s="4" t="s">
        <v>144</v>
      </c>
      <c r="F72" s="4"/>
    </row>
    <row r="73" spans="4:6" s="13" customFormat="1" x14ac:dyDescent="0.2">
      <c r="D73" s="7">
        <v>7.7134195707671189</v>
      </c>
      <c r="E73" s="4" t="s">
        <v>123</v>
      </c>
      <c r="F73" s="4"/>
    </row>
    <row r="74" spans="4:6" s="13" customFormat="1" x14ac:dyDescent="0.2">
      <c r="D74" s="7">
        <v>3.2814649313630135</v>
      </c>
      <c r="E74" s="4" t="s">
        <v>131</v>
      </c>
      <c r="F74" s="4"/>
    </row>
    <row r="75" spans="4:6" s="13" customFormat="1" x14ac:dyDescent="0.2">
      <c r="D75" s="7">
        <v>5.1598614946849315</v>
      </c>
      <c r="E75" s="4" t="s">
        <v>124</v>
      </c>
      <c r="F75" s="4"/>
    </row>
    <row r="76" spans="4:6" s="13" customFormat="1" x14ac:dyDescent="0.2">
      <c r="D76" s="7">
        <v>15.002309939869864</v>
      </c>
      <c r="E76" s="4" t="s">
        <v>152</v>
      </c>
      <c r="F76" s="4"/>
    </row>
    <row r="77" spans="4:6" s="13" customFormat="1" x14ac:dyDescent="0.2">
      <c r="D77" s="7">
        <v>26.867216173718802</v>
      </c>
      <c r="E77" s="4" t="s">
        <v>128</v>
      </c>
      <c r="F77" s="4"/>
    </row>
    <row r="78" spans="4:6" s="13" customFormat="1" x14ac:dyDescent="0.2">
      <c r="D78" s="7">
        <v>1.4331588863013696</v>
      </c>
      <c r="E78" s="4" t="s">
        <v>129</v>
      </c>
      <c r="F78" s="4"/>
    </row>
    <row r="79" spans="4:6" s="13" customFormat="1" x14ac:dyDescent="0.2">
      <c r="D79" s="7">
        <v>2.5153641349315077</v>
      </c>
      <c r="E79" s="4" t="s">
        <v>130</v>
      </c>
      <c r="F79" s="4"/>
    </row>
    <row r="80" spans="4:6" s="13" customFormat="1" x14ac:dyDescent="0.2">
      <c r="D80" s="7">
        <v>5.4712562489445187</v>
      </c>
      <c r="E80" s="4" t="s">
        <v>166</v>
      </c>
      <c r="F80" s="4"/>
    </row>
    <row r="81" spans="4:6" s="13" customFormat="1" x14ac:dyDescent="0.2">
      <c r="D81" s="7">
        <v>6.6615076576438383</v>
      </c>
      <c r="E81" s="4" t="s">
        <v>153</v>
      </c>
      <c r="F81" s="4"/>
    </row>
    <row r="82" spans="4:6" s="13" customFormat="1" x14ac:dyDescent="0.2">
      <c r="D82" s="7">
        <v>2.0697010698630143</v>
      </c>
      <c r="E82" s="4" t="s">
        <v>154</v>
      </c>
      <c r="F82" s="4"/>
    </row>
    <row r="83" spans="4:6" x14ac:dyDescent="0.2">
      <c r="D83" s="5">
        <f>SUM(D66:D82)</f>
        <v>184.36099136735589</v>
      </c>
      <c r="E83" s="2" t="s">
        <v>5</v>
      </c>
      <c r="F83" s="2" t="s">
        <v>94</v>
      </c>
    </row>
    <row r="84" spans="4:6" x14ac:dyDescent="0.2">
      <c r="D84" s="4" t="s">
        <v>5</v>
      </c>
      <c r="E84" s="4" t="s">
        <v>5</v>
      </c>
      <c r="F84" s="4" t="s">
        <v>5</v>
      </c>
    </row>
    <row r="85" spans="4:6" x14ac:dyDescent="0.2">
      <c r="D85" s="2" t="s">
        <v>5</v>
      </c>
      <c r="E85" s="2" t="s">
        <v>5</v>
      </c>
      <c r="F85" s="2" t="s">
        <v>95</v>
      </c>
    </row>
    <row r="86" spans="4:6" x14ac:dyDescent="0.2">
      <c r="D86" s="3" t="s">
        <v>5</v>
      </c>
      <c r="E86" s="3" t="s">
        <v>5</v>
      </c>
      <c r="F86" s="3" t="s">
        <v>96</v>
      </c>
    </row>
    <row r="87" spans="4:6" x14ac:dyDescent="0.2">
      <c r="D87" s="7">
        <f>13.9846122921891-0.85</f>
        <v>13.1346122921891</v>
      </c>
      <c r="E87" s="4" t="s">
        <v>180</v>
      </c>
      <c r="F87" s="4" t="s">
        <v>5</v>
      </c>
    </row>
    <row r="88" spans="4:6" x14ac:dyDescent="0.2">
      <c r="D88" s="7">
        <f>15.1392404476113+1.382</f>
        <v>16.521240447611302</v>
      </c>
      <c r="E88" s="4" t="s">
        <v>178</v>
      </c>
      <c r="F88" s="4" t="s">
        <v>5</v>
      </c>
    </row>
    <row r="89" spans="4:6" x14ac:dyDescent="0.2">
      <c r="D89" s="7">
        <v>14.974240339650398</v>
      </c>
      <c r="E89" s="4" t="s">
        <v>179</v>
      </c>
      <c r="F89" s="4" t="s">
        <v>5</v>
      </c>
    </row>
    <row r="90" spans="4:6" x14ac:dyDescent="0.2">
      <c r="D90" s="7">
        <f>39.9850533662849-6.3+0.02+1.989</f>
        <v>35.694053366284905</v>
      </c>
      <c r="E90" s="4" t="s">
        <v>177</v>
      </c>
      <c r="F90" s="4" t="s">
        <v>5</v>
      </c>
    </row>
    <row r="91" spans="4:6" x14ac:dyDescent="0.2">
      <c r="D91" s="3" t="s">
        <v>5</v>
      </c>
      <c r="E91" s="3" t="s">
        <v>5</v>
      </c>
      <c r="F91" s="3" t="s">
        <v>97</v>
      </c>
    </row>
    <row r="92" spans="4:6" x14ac:dyDescent="0.2">
      <c r="D92" s="7">
        <v>377.33925067558221</v>
      </c>
      <c r="E92" s="4" t="s">
        <v>145</v>
      </c>
      <c r="F92" s="4" t="s">
        <v>5</v>
      </c>
    </row>
    <row r="93" spans="4:6" x14ac:dyDescent="0.2">
      <c r="D93" s="7">
        <v>60.224950776925986</v>
      </c>
      <c r="E93" s="4" t="s">
        <v>146</v>
      </c>
      <c r="F93" s="4"/>
    </row>
    <row r="94" spans="4:6" x14ac:dyDescent="0.2">
      <c r="D94" s="7">
        <v>80.643116201152992</v>
      </c>
      <c r="E94" s="4" t="s">
        <v>147</v>
      </c>
      <c r="F94" s="4"/>
    </row>
    <row r="95" spans="4:6" x14ac:dyDescent="0.2">
      <c r="D95" s="7">
        <v>34.154918656355477</v>
      </c>
      <c r="E95" s="4" t="s">
        <v>148</v>
      </c>
      <c r="F95" s="4"/>
    </row>
    <row r="96" spans="4:6" x14ac:dyDescent="0.2">
      <c r="D96" s="7">
        <v>31.586781057045066</v>
      </c>
      <c r="E96" s="4" t="s">
        <v>116</v>
      </c>
      <c r="F96" s="4"/>
    </row>
    <row r="97" spans="3:6" x14ac:dyDescent="0.2">
      <c r="D97" s="7">
        <v>14.500842130784656</v>
      </c>
      <c r="E97" s="4" t="s">
        <v>149</v>
      </c>
      <c r="F97" s="4"/>
    </row>
    <row r="98" spans="3:6" x14ac:dyDescent="0.2">
      <c r="D98" s="7">
        <v>103.39495541865273</v>
      </c>
      <c r="E98" s="4" t="s">
        <v>121</v>
      </c>
      <c r="F98" s="4"/>
    </row>
    <row r="99" spans="3:6" x14ac:dyDescent="0.2">
      <c r="D99" s="7">
        <v>66.356407619267884</v>
      </c>
      <c r="E99" s="4" t="s">
        <v>118</v>
      </c>
      <c r="F99" s="4"/>
    </row>
    <row r="100" spans="3:6" x14ac:dyDescent="0.2">
      <c r="D100" s="7">
        <v>2.0959869254178081</v>
      </c>
      <c r="E100" s="4" t="s">
        <v>119</v>
      </c>
      <c r="F100" s="4"/>
    </row>
    <row r="101" spans="3:6" x14ac:dyDescent="0.2">
      <c r="D101" s="7">
        <v>64.060628628273989</v>
      </c>
      <c r="E101" s="4" t="s">
        <v>117</v>
      </c>
      <c r="F101" s="4"/>
    </row>
    <row r="102" spans="3:6" x14ac:dyDescent="0.2">
      <c r="D102" s="7">
        <v>27.794217533506846</v>
      </c>
      <c r="E102" s="4" t="s">
        <v>120</v>
      </c>
      <c r="F102" s="4"/>
    </row>
    <row r="103" spans="3:6" x14ac:dyDescent="0.2">
      <c r="C103" s="16"/>
      <c r="D103" s="7">
        <v>0.20626869334561643</v>
      </c>
      <c r="E103" s="4" t="s">
        <v>122</v>
      </c>
      <c r="F103" s="4"/>
    </row>
    <row r="104" spans="3:6" x14ac:dyDescent="0.2">
      <c r="D104" s="7">
        <v>0.99222975400561653</v>
      </c>
      <c r="E104" s="4" t="s">
        <v>150</v>
      </c>
      <c r="F104" s="4"/>
    </row>
    <row r="105" spans="3:6" x14ac:dyDescent="0.2">
      <c r="D105" s="7">
        <v>117.44566907117436</v>
      </c>
      <c r="E105" s="4" t="s">
        <v>151</v>
      </c>
      <c r="F105" s="4"/>
    </row>
    <row r="106" spans="3:6" x14ac:dyDescent="0.2">
      <c r="D106" s="7">
        <v>78.473189925478053</v>
      </c>
      <c r="E106" s="4" t="s">
        <v>136</v>
      </c>
      <c r="F106" s="4"/>
    </row>
    <row r="107" spans="3:6" x14ac:dyDescent="0.2">
      <c r="D107" s="7">
        <v>4.5125967540022209</v>
      </c>
      <c r="E107" s="4" t="s">
        <v>167</v>
      </c>
      <c r="F107" s="4"/>
    </row>
    <row r="108" spans="3:6" x14ac:dyDescent="0.2">
      <c r="D108" s="5">
        <f>SUM(D87:D107)</f>
        <v>1144.1061562667071</v>
      </c>
      <c r="E108" s="2" t="s">
        <v>5</v>
      </c>
      <c r="F108" s="8" t="s">
        <v>115</v>
      </c>
    </row>
    <row r="109" spans="3:6" x14ac:dyDescent="0.2">
      <c r="D109" s="4" t="s">
        <v>5</v>
      </c>
      <c r="E109" s="4" t="s">
        <v>5</v>
      </c>
      <c r="F109" s="4" t="s">
        <v>5</v>
      </c>
    </row>
    <row r="110" spans="3:6" x14ac:dyDescent="0.2">
      <c r="D110" s="5">
        <f>D108+D83+D56</f>
        <v>5218.4280776548794</v>
      </c>
      <c r="E110" s="2" t="s">
        <v>5</v>
      </c>
      <c r="F110" s="2" t="s">
        <v>98</v>
      </c>
    </row>
    <row r="111" spans="3:6" x14ac:dyDescent="0.2">
      <c r="D111" s="5">
        <f>+'נספח 1 '!M47</f>
        <v>2143938</v>
      </c>
      <c r="E111" s="2" t="s">
        <v>5</v>
      </c>
      <c r="F111" s="2" t="s">
        <v>99</v>
      </c>
    </row>
    <row r="114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</vt:lpstr>
      <vt:lpstr>נספח 2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2021-05-19T13:35:32Z</dcterms:created>
  <dcterms:modified xsi:type="dcterms:W3CDTF">2023-02-05T08:35:00Z</dcterms:modified>
</cp:coreProperties>
</file>