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סך התשלומים ששולמו בגין כל סוג" sheetId="1" state="visible" r:id="rId2"/>
    <sheet name="פרוט עמלות והוצאות לשנה " sheetId="2" state="visible" r:id="rId3"/>
    <sheet name="פרוט עמלות ניהול חיצוני לשנה" sheetId="3" state="visible" r:id="rId4"/>
  </sheets>
  <definedNames>
    <definedName function="false" hidden="false" localSheetId="0" name="_xlnm.Print_Area" vbProcedure="false">'סך התשלומים ששולמו בגין כל סוג'!$G$1:$K$30</definedName>
    <definedName function="false" hidden="false" localSheetId="1" name="_xlnm.Print_Area" vbProcedure="false">'פרוט עמלות והוצאות לשנה '!$A$1:$E$53</definedName>
    <definedName function="false" hidden="false" localSheetId="2" name="_xlnm.Print_Area" vbProcedure="false">'פרוט עמלות ניהול חיצוני לשנה'!$A$1:$H$49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<sst xmlns="http://schemas.openxmlformats.org/spreadsheetml/2006/main" count="207" uniqueCount="94">
  <si>
    <r>
      <rPr>
        <b val="true"/>
        <sz val="10"/>
        <rFont val="DejaVu Sans"/>
        <family val="2"/>
      </rPr>
      <t xml:space="preserve">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בעד כל סוג של הוצאה ישירה  לשנה המסתיימת ביום</t>
    </r>
    <r>
      <rPr>
        <b val="true"/>
        <sz val="10"/>
        <rFont val="Arial"/>
        <family val="2"/>
      </rPr>
      <t xml:space="preserve">: 31/12/2014 </t>
    </r>
  </si>
  <si>
    <r>
      <rPr>
        <b val="true"/>
        <sz val="10"/>
        <rFont val="DejaVu Sans"/>
        <family val="2"/>
      </rPr>
      <t xml:space="preserve">   קופה </t>
    </r>
    <r>
      <rPr>
        <b val="true"/>
        <sz val="10"/>
        <rFont val="Arial"/>
        <family val="2"/>
      </rPr>
      <t xml:space="preserve">290 </t>
    </r>
    <r>
      <rPr>
        <b val="true"/>
        <sz val="10"/>
        <rFont val="DejaVu Sans"/>
        <family val="2"/>
      </rPr>
      <t xml:space="preserve">קרן השתלמות להנדסאים וטכנאים מסלול כללי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31/12/2014 </t>
    </r>
  </si>
  <si>
    <r>
      <rPr>
        <b val="true"/>
        <sz val="10"/>
        <rFont val="DejaVu Sans"/>
        <family val="2"/>
      </rPr>
      <t xml:space="preserve">    קופה </t>
    </r>
    <r>
      <rPr>
        <b val="true"/>
        <sz val="10"/>
        <rFont val="Arial"/>
        <family val="2"/>
      </rPr>
      <t xml:space="preserve">1384 </t>
    </r>
    <r>
      <rPr>
        <b val="true"/>
        <sz val="10"/>
        <rFont val="DejaVu Sans"/>
        <family val="2"/>
      </rPr>
      <t xml:space="preserve">קרן השתלמות להנדסאים וטכנאים מסלול אגח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31/12/2014 </t>
    </r>
  </si>
  <si>
    <r>
      <rPr>
        <b val="true"/>
        <sz val="10"/>
        <rFont val="DejaVu Sans"/>
        <family val="2"/>
      </rPr>
      <t xml:space="preserve">  קופה </t>
    </r>
    <r>
      <rPr>
        <b val="true"/>
        <sz val="10"/>
        <rFont val="Arial"/>
        <family val="2"/>
      </rPr>
      <t xml:space="preserve">1318 </t>
    </r>
    <r>
      <rPr>
        <b val="true"/>
        <sz val="10"/>
        <rFont val="DejaVu Sans"/>
        <family val="2"/>
      </rPr>
      <t xml:space="preserve">קרן השתלמות להנדסאים וטכנאים מסלול מנייתי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31/12/2014 </t>
    </r>
  </si>
  <si>
    <r>
      <rPr>
        <b val="true"/>
        <sz val="10"/>
        <rFont val="DejaVu Sans"/>
        <family val="2"/>
      </rPr>
      <t xml:space="preserve">אלפי ש</t>
    </r>
    <r>
      <rPr>
        <b val="true"/>
        <sz val="10"/>
        <rFont val="Arial"/>
        <family val="2"/>
      </rPr>
      <t xml:space="preserve">''</t>
    </r>
    <r>
      <rPr>
        <b val="true"/>
        <sz val="10"/>
        <rFont val="DejaVu Sans"/>
        <family val="2"/>
      </rPr>
      <t xml:space="preserve">ח</t>
    </r>
  </si>
  <si>
    <r>
      <rPr>
        <b val="true"/>
        <sz val="10"/>
        <color rgb="FF000000"/>
        <rFont val="Arial"/>
        <family val="2"/>
      </rPr>
      <t xml:space="preserve">1.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קנייה ומכירה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</si>
  <si>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קניה ומכירה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</si>
  <si>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קנייה ומכירה לצדדים שאינם קשורים</t>
    </r>
  </si>
  <si>
    <r>
      <rPr>
        <b val="true"/>
        <sz val="10"/>
        <color rgb="FF000000"/>
        <rFont val="Arial"/>
        <family val="2"/>
      </rPr>
      <t xml:space="preserve">2.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קסטודיאן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</si>
  <si>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</si>
  <si>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שאינם קשורים</t>
    </r>
  </si>
  <si>
    <r>
      <rPr>
        <b val="true"/>
        <sz val="10"/>
        <color rgb="FF000000"/>
        <rFont val="Arial"/>
        <family val="2"/>
      </rPr>
      <t xml:space="preserve">3.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 מהשקעות לא סחירות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</si>
  <si>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בניירות ערך לא סחירים שאינם לצורך מימון פרויקטים לתשתיות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</si>
  <si>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ממימון פרוייקטים לתשתיות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</si>
  <si>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 בזכויות מקרקעין</t>
    </r>
  </si>
  <si>
    <r>
      <rPr>
        <b val="true"/>
        <sz val="10"/>
        <color rgb="FF000000"/>
        <rFont val="Arial"/>
        <family val="2"/>
      </rPr>
      <t xml:space="preserve">4.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ניהול חיצוני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</si>
  <si>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בישראל 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</si>
  <si>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</si>
  <si>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ישראלים בגין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</si>
  <si>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ד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זרים </t>
    </r>
  </si>
  <si>
    <r>
      <rPr>
        <b val="true"/>
        <sz val="10"/>
        <color rgb="FF000000"/>
        <rFont val="DejaVu Sans"/>
        <family val="2"/>
      </rPr>
      <t xml:space="preserve">ה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ישראליות</t>
    </r>
  </si>
  <si>
    <r>
      <rPr>
        <b val="true"/>
        <sz val="10"/>
        <color rgb="FF000000"/>
        <rFont val="DejaVu Sans"/>
        <family val="2"/>
      </rPr>
      <t xml:space="preserve">ו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זרות</t>
    </r>
  </si>
  <si>
    <r>
      <rPr>
        <b val="true"/>
        <sz val="10"/>
        <color rgb="FF000000"/>
        <rFont val="DejaVu Sans"/>
        <family val="2"/>
      </rPr>
      <t xml:space="preserve">ז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ישראליות</t>
    </r>
  </si>
  <si>
    <r>
      <rPr>
        <b val="true"/>
        <sz val="10"/>
        <color rgb="FF000000"/>
        <rFont val="DejaVu Sans"/>
        <family val="2"/>
      </rPr>
      <t xml:space="preserve">ח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זרות</t>
    </r>
  </si>
  <si>
    <r>
      <rPr>
        <b val="true"/>
        <sz val="10"/>
        <color rgb="FF000000"/>
        <rFont val="Arial"/>
        <family val="2"/>
      </rPr>
      <t xml:space="preserve">5.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אחרות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</si>
  <si>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ניהול תביעות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</si>
  <si>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מתן משכנתאות</t>
    </r>
  </si>
  <si>
    <r>
      <rPr>
        <b val="true"/>
        <sz val="10"/>
        <color rgb="FF000000"/>
        <rFont val="Arial"/>
        <family val="2"/>
      </rPr>
      <t xml:space="preserve">6.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ישירות</t>
    </r>
  </si>
  <si>
    <r>
      <rPr>
        <b val="true"/>
        <sz val="10"/>
        <color rgb="FF000000"/>
        <rFont val="Arial"/>
        <family val="2"/>
      </rPr>
      <t xml:space="preserve">7. </t>
    </r>
    <r>
      <rPr>
        <b val="true"/>
        <sz val="10"/>
        <color rgb="FF000000"/>
        <rFont val="DejaVu Sans"/>
        <family val="2"/>
      </rPr>
      <t xml:space="preserve">שיעור הוצאות ישירות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</si>
  <si>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ההוצאות הישירות</t>
    </r>
    <r>
      <rPr>
        <b val="true"/>
        <sz val="10"/>
        <color rgb="FF000000"/>
        <rFont val="Arial"/>
        <family val="2"/>
      </rPr>
      <t xml:space="preserve">, </t>
    </r>
    <r>
      <rPr>
        <b val="true"/>
        <sz val="10"/>
        <color rgb="FF000000"/>
        <rFont val="DejaVu Sans"/>
        <family val="2"/>
      </rPr>
      <t xml:space="preserve">שההוצאה בגינן מוגבלת לשיעור של </t>
    </r>
    <r>
      <rPr>
        <b val="true"/>
        <sz val="10"/>
        <color rgb="FF000000"/>
        <rFont val="Arial"/>
        <family val="2"/>
      </rPr>
      <t xml:space="preserve">0.25% </t>
    </r>
    <r>
      <rPr>
        <b val="true"/>
        <sz val="10"/>
        <color rgb="FF000000"/>
        <rFont val="DejaVu Sans"/>
        <family val="2"/>
      </rPr>
      <t xml:space="preserve">מהנכסים לפי התקנות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</si>
  <si>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הוצאות ישירות מסך נכסים לסוף שנה קודמת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</si>
  <si>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נכסים לסוף שנה קודמת</t>
    </r>
  </si>
  <si>
    <r>
      <rPr>
        <b val="true"/>
        <sz val="10"/>
        <rFont val="Arial"/>
        <family val="2"/>
      </rPr>
      <t xml:space="preserve">418 </t>
    </r>
    <r>
      <rPr>
        <b val="true"/>
        <sz val="10"/>
        <rFont val="DejaVu Sans"/>
        <family val="2"/>
      </rPr>
      <t xml:space="preserve">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פרוט עמלות והוצאות לשנה המסתיימת ביום</t>
    </r>
    <r>
      <rPr>
        <b val="true"/>
        <sz val="10"/>
        <rFont val="Arial"/>
        <family val="2"/>
      </rPr>
      <t xml:space="preserve">: 31/12/2014              </t>
    </r>
  </si>
  <si>
    <r>
      <rPr>
        <b val="true"/>
        <sz val="10"/>
        <rFont val="DejaVu Sans"/>
        <family val="2"/>
      </rPr>
      <t xml:space="preserve">ברוקראז</t>
    </r>
    <r>
      <rPr>
        <b val="true"/>
        <sz val="10"/>
        <rFont val="Arial"/>
        <family val="2"/>
      </rPr>
      <t xml:space="preserve">'-</t>
    </r>
    <r>
      <rPr>
        <b val="true"/>
        <sz val="10"/>
        <rFont val="DejaVu Sans"/>
        <family val="2"/>
      </rPr>
      <t xml:space="preserve">עמלות קניה ומכירה בגין עסקאות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סחירים</t>
    </r>
  </si>
  <si>
    <t xml:space="preserve">צדדים קשורים</t>
  </si>
  <si>
    <t xml:space="preserve">ברוקר ב</t>
  </si>
  <si>
    <t xml:space="preserve">אחרים</t>
  </si>
  <si>
    <t xml:space="preserve">צדדים שאינם קשורים</t>
  </si>
  <si>
    <t xml:space="preserve">פועלים סהר</t>
  </si>
  <si>
    <t xml:space="preserve">דיסקונט</t>
  </si>
  <si>
    <t xml:space="preserve">מזרחי</t>
  </si>
  <si>
    <r>
      <rPr>
        <sz val="10"/>
        <rFont val="DejaVu Sans"/>
        <family val="2"/>
      </rPr>
      <t xml:space="preserve">ברוקר חו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ל</t>
    </r>
  </si>
  <si>
    <t xml:space="preserve">סך עמלות ברוקרז</t>
  </si>
  <si>
    <t xml:space="preserve">עמלות קסטודיאן</t>
  </si>
  <si>
    <t xml:space="preserve">קסטודיאן א</t>
  </si>
  <si>
    <t xml:space="preserve">קסטודיאן ב</t>
  </si>
  <si>
    <t xml:space="preserve">סך עמלות קסטודיאן</t>
  </si>
  <si>
    <r>
      <rPr>
        <b val="true"/>
        <sz val="10"/>
        <rFont val="DejaVu Sans"/>
        <family val="2"/>
      </rPr>
      <t xml:space="preserve">הוצאות הנובעת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</si>
  <si>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</si>
  <si>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  <r>
      <rPr>
        <sz val="10"/>
        <rFont val="Arial"/>
        <family val="2"/>
      </rPr>
      <t xml:space="preserve">'</t>
    </r>
  </si>
  <si>
    <r>
      <rPr>
        <b val="true"/>
        <sz val="10"/>
        <rFont val="DejaVu Sans"/>
        <family val="2"/>
      </rPr>
      <t xml:space="preserve">סך הוצאות הנובעות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</si>
  <si>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t xml:space="preserve">הוצאה הנובעת מהשקעה בזכויות מקרקעין</t>
  </si>
  <si>
    <t xml:space="preserve">סך הוצאות הנובעות מהשקעה בזכויות מקרקעין</t>
  </si>
  <si>
    <t xml:space="preserve">הוצאה הנובעת בעד ניהול תביעה או תובענה</t>
  </si>
  <si>
    <t xml:space="preserve">סך הוצאות הנובעות בעד ניהול תביעה או תובענה</t>
  </si>
  <si>
    <t xml:space="preserve">הוצאה הנובעת ממתן משכנתא</t>
  </si>
  <si>
    <t xml:space="preserve">סך הוצאות בעד מתן משכנתאות</t>
  </si>
  <si>
    <t xml:space="preserve">סך הכל עמלות והוצאות</t>
  </si>
  <si>
    <t xml:space="preserve">סך הכל נכסים לסוף שנה קודמת</t>
  </si>
  <si>
    <t xml:space="preserve">                     </t>
  </si>
  <si>
    <r>
      <rPr>
        <b val="true"/>
        <sz val="10"/>
        <rFont val="DejaVu Sans"/>
        <family val="2"/>
      </rPr>
      <t xml:space="preserve">                      קרן השתלמות להנדסאים וטכנאים מצרפי</t>
    </r>
    <r>
      <rPr>
        <b val="true"/>
        <sz val="10"/>
        <rFont val="Arial"/>
        <family val="2"/>
      </rPr>
      <t xml:space="preserve">-</t>
    </r>
    <r>
      <rPr>
        <b val="true"/>
        <sz val="10"/>
        <rFont val="DejaVu Sans"/>
        <family val="2"/>
      </rPr>
      <t xml:space="preserve">פירוט עמלות ניהול חיצוני לשנה המסתיימת ביום</t>
    </r>
    <r>
      <rPr>
        <b val="true"/>
        <sz val="10"/>
        <rFont val="Arial"/>
        <family val="2"/>
      </rPr>
      <t xml:space="preserve">: 31/12/2014 </t>
    </r>
  </si>
  <si>
    <t xml:space="preserve">תשלום הנובע מהשקעה בקרנות השקעה</t>
  </si>
  <si>
    <t xml:space="preserve">MAN GLG INVESTMENT STRATE</t>
  </si>
  <si>
    <t xml:space="preserve">MAN BLUECREST LTD - USD C</t>
  </si>
  <si>
    <t xml:space="preserve">סך תשלומים הנובעים מהשקעה בקרנות השקעה</t>
  </si>
  <si>
    <t xml:space="preserve">תשלום למנהל תיקים ישראלי</t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</si>
  <si>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</si>
  <si>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</si>
  <si>
    <t xml:space="preserve">סך תשלומים למנהלי תיקים ישראליים</t>
  </si>
  <si>
    <t xml:space="preserve">תשלום למנהל תיקים זר</t>
  </si>
  <si>
    <t xml:space="preserve">סך תשלום למנהלי תיקים זרים</t>
  </si>
  <si>
    <t xml:space="preserve">תשלום בגין השקעה בקרנות נאמנות</t>
  </si>
  <si>
    <t xml:space="preserve">קרן נאמנות ישראלית</t>
  </si>
  <si>
    <r>
      <rPr>
        <sz val="10"/>
        <rFont val="DejaVu Sans"/>
        <family val="2"/>
      </rPr>
      <t xml:space="preserve">מנהל קרנות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</si>
  <si>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מנהל קרנות ב</t>
    </r>
    <r>
      <rPr>
        <sz val="10"/>
        <rFont val="Arial"/>
        <family val="2"/>
      </rPr>
      <t xml:space="preserve">'</t>
    </r>
  </si>
  <si>
    <t xml:space="preserve">קרן חוץ</t>
  </si>
  <si>
    <t xml:space="preserve">מנהל קרנות א</t>
  </si>
  <si>
    <t xml:space="preserve">מנהל קרנות ב</t>
  </si>
  <si>
    <t xml:space="preserve">סך תשלומים בגין השקעה בקרנות נאמנות</t>
  </si>
  <si>
    <t xml:space="preserve">תשלום בגין השקעה בתעודות סל</t>
  </si>
  <si>
    <t xml:space="preserve">תעודת סל ישראלית</t>
  </si>
  <si>
    <t xml:space="preserve">פסגות</t>
  </si>
  <si>
    <t xml:space="preserve">הראל</t>
  </si>
  <si>
    <t xml:space="preserve">קסם</t>
  </si>
  <si>
    <t xml:space="preserve">תכלית</t>
  </si>
  <si>
    <t xml:space="preserve">תעודת סל זרה</t>
  </si>
  <si>
    <t xml:space="preserve">ISHARES</t>
  </si>
  <si>
    <t xml:space="preserve">SPDR</t>
  </si>
  <si>
    <t xml:space="preserve">WISDOMTREE</t>
  </si>
  <si>
    <t xml:space="preserve">POWERSHARES</t>
  </si>
  <si>
    <t xml:space="preserve">EGSHARES EMERGING MARKETS</t>
  </si>
  <si>
    <t xml:space="preserve">MARKET VECTORS</t>
  </si>
  <si>
    <t xml:space="preserve">FIRST TRUST DOW JONES</t>
  </si>
  <si>
    <t xml:space="preserve">סך הכול עמלות ניהול חיצוני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</si>
</sst>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 * #,##0.00_ ;_ * \-#,##0.00_ ;_ * \-??_ ;_ @_ "/>
    <numFmt numFmtId="166" formatCode="_(* #,##0.00_);_(* \(#,##0.00\);_(* \-??_);_(@_)"/>
    <numFmt numFmtId="167" formatCode="0.00"/>
    <numFmt numFmtId="168" formatCode="0%"/>
    <numFmt numFmtId="169" formatCode="0.00%"/>
    <numFmt numFmtId="170" formatCode="0.0"/>
    <numFmt numFmtId="171" formatCode="0"/>
    <numFmt numFmtId="172" formatCode="#,##0.00"/>
    <numFmt numFmtId="173" formatCode="###,##0.00"/>
    <numFmt numFmtId="174" formatCode="0.00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00"/>
      <name val="Arial"/>
      <family val="2"/>
      <charset val="177"/>
    </font>
    <font>
      <b val="true"/>
      <sz val="10"/>
      <name val="DejaVu Sans"/>
      <family val="2"/>
    </font>
    <font>
      <b val="true"/>
      <sz val="10"/>
      <color rgb="FF000000"/>
      <name val="Arial"/>
      <family val="2"/>
    </font>
    <font>
      <b val="true"/>
      <sz val="10"/>
      <color rgb="FF000000"/>
      <name val="DejaVu Sans"/>
      <family val="2"/>
    </font>
    <font>
      <sz val="10"/>
      <name val="DejaVu Sans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24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9" fillId="0" borderId="0" xfId="24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omma 2" xfId="20" builtinId="53" customBuiltin="true"/>
    <cellStyle name="Comma 3" xfId="21" builtinId="53" customBuiltin="true"/>
    <cellStyle name="nBold" xfId="22" builtinId="53" customBuiltin="true"/>
    <cellStyle name="Normal 2" xfId="23" builtinId="53" customBuiltin="true"/>
    <cellStyle name="Normal 3" xfId="24" builtinId="53" customBuiltin="true"/>
    <cellStyle name="Normal 4" xfId="25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37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RowHeight="12.75"/>
  <cols>
    <col collapsed="false" hidden="false" max="1" min="1" style="0" width="18.2704081632653"/>
    <col collapsed="false" hidden="false" max="2" min="2" style="0" width="58.5051020408163"/>
    <col collapsed="false" hidden="false" max="3" min="3" style="1" width="15.1275510204082"/>
    <col collapsed="false" hidden="false" max="7" min="7" style="0" width="22.1224489795918"/>
    <col collapsed="false" hidden="false" max="8" min="8" style="0" width="59.3622448979592"/>
    <col collapsed="false" hidden="false" max="9" min="9" style="0" width="33.6734693877551"/>
    <col collapsed="false" hidden="false" max="10" min="10" style="0" width="18.1224489795918"/>
    <col collapsed="false" hidden="false" max="11" min="11" style="0" width="15.5510204081633"/>
    <col collapsed="false" hidden="false" max="12" min="12" style="0" width="58.5051020408163"/>
    <col collapsed="false" hidden="false" max="13" min="13" style="0" width="15.1275510204082"/>
    <col collapsed="false" hidden="false" max="14" min="14" style="0" width="18.1224489795918"/>
    <col collapsed="false" hidden="false" max="15" min="15" style="0" width="30.2551020408163"/>
    <col collapsed="false" hidden="false" max="16" min="16" style="0" width="58.5051020408163"/>
    <col collapsed="false" hidden="false" max="17" min="17" style="0" width="15.1275510204082"/>
    <col collapsed="false" hidden="false" max="18" min="18" style="0" width="18.1224489795918"/>
  </cols>
  <sheetData>
    <row r="1" customFormat="false" ht="12.75" hidden="false" customHeight="false" outlineLevel="0" collapsed="false">
      <c r="E1" s="2" t="s">
        <v>0</v>
      </c>
      <c r="G1" s="3"/>
      <c r="H1" s="2"/>
      <c r="I1" s="2" t="s">
        <v>1</v>
      </c>
      <c r="J1" s="2"/>
      <c r="K1" s="2"/>
      <c r="L1" s="2"/>
      <c r="M1" s="2"/>
      <c r="N1" s="2" t="s">
        <v>2</v>
      </c>
      <c r="O1" s="2"/>
      <c r="P1" s="2"/>
      <c r="T1" s="2" t="s">
        <v>3</v>
      </c>
    </row>
    <row r="2" customFormat="false" ht="25.5" hidden="false" customHeight="true" outlineLevel="0" collapsed="false">
      <c r="A2" s="4"/>
      <c r="B2" s="4"/>
      <c r="C2" s="5" t="s">
        <v>4</v>
      </c>
      <c r="G2" s="4"/>
      <c r="H2" s="4"/>
      <c r="I2" s="6" t="s">
        <v>4</v>
      </c>
      <c r="J2" s="6"/>
      <c r="K2" s="7"/>
      <c r="L2" s="4"/>
      <c r="M2" s="6" t="s">
        <v>4</v>
      </c>
      <c r="N2" s="6"/>
      <c r="O2" s="7"/>
      <c r="P2" s="4"/>
      <c r="Q2" s="6" t="s">
        <v>4</v>
      </c>
      <c r="R2" s="6"/>
    </row>
    <row r="3" customFormat="false" ht="12.75" hidden="false" customHeight="false" outlineLevel="0" collapsed="false">
      <c r="A3" s="6"/>
      <c r="B3" s="8" t="s">
        <v>5</v>
      </c>
      <c r="C3" s="9" t="n">
        <f aca="false">I3+M3+Q3</f>
        <v>620.298</v>
      </c>
      <c r="G3" s="6"/>
      <c r="H3" s="8" t="s">
        <v>5</v>
      </c>
      <c r="I3" s="10" t="n">
        <f aca="false">SUM(I4:I5)</f>
        <v>613.278</v>
      </c>
      <c r="J3" s="11"/>
      <c r="K3" s="6"/>
      <c r="L3" s="8" t="s">
        <v>5</v>
      </c>
      <c r="M3" s="10" t="n">
        <f aca="false">SUM(M4:M5)</f>
        <v>6.25</v>
      </c>
      <c r="N3" s="11"/>
      <c r="O3" s="6"/>
      <c r="P3" s="8" t="s">
        <v>5</v>
      </c>
      <c r="Q3" s="10" t="n">
        <f aca="false">SUM(Q4:Q5)</f>
        <v>0.77</v>
      </c>
      <c r="R3" s="11"/>
    </row>
    <row r="4" customFormat="false" ht="12.75" hidden="false" customHeight="false" outlineLevel="0" collapsed="false">
      <c r="A4" s="6"/>
      <c r="B4" s="12" t="s">
        <v>6</v>
      </c>
      <c r="C4" s="13" t="n">
        <f aca="false">I4+M4+Q4</f>
        <v>0</v>
      </c>
      <c r="G4" s="6"/>
      <c r="H4" s="12" t="s">
        <v>6</v>
      </c>
      <c r="I4" s="13" t="n">
        <v>0</v>
      </c>
      <c r="J4" s="11"/>
      <c r="K4" s="6"/>
      <c r="L4" s="12" t="s">
        <v>6</v>
      </c>
      <c r="M4" s="13" t="n">
        <f aca="false">'פרוט עמלות והוצאות לשנה '!H4</f>
        <v>0</v>
      </c>
      <c r="N4" s="11"/>
      <c r="O4" s="6"/>
      <c r="P4" s="12" t="s">
        <v>6</v>
      </c>
      <c r="Q4" s="13" t="n">
        <f aca="false">'פרוט עמלות והוצאות לשנה '!L4</f>
        <v>0</v>
      </c>
      <c r="R4" s="11"/>
    </row>
    <row r="5" customFormat="false" ht="12.75" hidden="false" customHeight="false" outlineLevel="0" collapsed="false">
      <c r="A5" s="6"/>
      <c r="B5" s="12" t="s">
        <v>7</v>
      </c>
      <c r="C5" s="9" t="n">
        <f aca="false">I5+M5+Q5</f>
        <v>620.298</v>
      </c>
      <c r="G5" s="6"/>
      <c r="H5" s="12" t="s">
        <v>7</v>
      </c>
      <c r="I5" s="13" t="n">
        <f aca="false">'פרוט עמלות והוצאות לשנה '!C8</f>
        <v>613.278</v>
      </c>
      <c r="J5" s="11"/>
      <c r="K5" s="6"/>
      <c r="L5" s="12" t="s">
        <v>7</v>
      </c>
      <c r="M5" s="13" t="n">
        <v>6.25</v>
      </c>
      <c r="N5" s="11"/>
      <c r="O5" s="6"/>
      <c r="P5" s="12" t="s">
        <v>7</v>
      </c>
      <c r="Q5" s="13" t="n">
        <v>0.77</v>
      </c>
      <c r="R5" s="11"/>
    </row>
    <row r="6" customFormat="false" ht="12.75" hidden="false" customHeight="false" outlineLevel="0" collapsed="false">
      <c r="A6" s="6"/>
      <c r="B6" s="6"/>
      <c r="C6" s="13"/>
      <c r="G6" s="6"/>
      <c r="H6" s="6"/>
      <c r="I6" s="13"/>
      <c r="J6" s="11"/>
      <c r="K6" s="6"/>
      <c r="L6" s="6"/>
      <c r="M6" s="13"/>
      <c r="N6" s="11"/>
      <c r="O6" s="6"/>
      <c r="P6" s="6"/>
      <c r="Q6" s="13"/>
      <c r="R6" s="11"/>
    </row>
    <row r="7" customFormat="false" ht="12.75" hidden="false" customHeight="false" outlineLevel="0" collapsed="false">
      <c r="A7" s="6"/>
      <c r="B7" s="8" t="s">
        <v>8</v>
      </c>
      <c r="C7" s="9" t="n">
        <f aca="false">I7+M7+Q7</f>
        <v>347.106</v>
      </c>
      <c r="G7" s="6"/>
      <c r="H7" s="8" t="s">
        <v>8</v>
      </c>
      <c r="I7" s="13" t="n">
        <f aca="false">SUM(I8:I9)</f>
        <v>334.036</v>
      </c>
      <c r="J7" s="11"/>
      <c r="K7" s="6"/>
      <c r="L7" s="8" t="s">
        <v>8</v>
      </c>
      <c r="M7" s="13" t="n">
        <f aca="false">SUM(M8:M9)</f>
        <v>8.31</v>
      </c>
      <c r="N7" s="11"/>
      <c r="O7" s="6"/>
      <c r="P7" s="8" t="s">
        <v>8</v>
      </c>
      <c r="Q7" s="13" t="n">
        <f aca="false">SUM(Q8:Q9)</f>
        <v>4.76</v>
      </c>
      <c r="R7" s="11"/>
    </row>
    <row r="8" customFormat="false" ht="12.75" hidden="false" customHeight="false" outlineLevel="0" collapsed="false">
      <c r="A8" s="6"/>
      <c r="B8" s="12" t="s">
        <v>9</v>
      </c>
      <c r="C8" s="13" t="n">
        <f aca="false">I8+M8+Q8</f>
        <v>0</v>
      </c>
      <c r="G8" s="6"/>
      <c r="H8" s="12" t="s">
        <v>9</v>
      </c>
      <c r="I8" s="13" t="n">
        <f aca="false">'פרוט עמלות והוצאות לשנה '!C17</f>
        <v>0</v>
      </c>
      <c r="J8" s="11"/>
      <c r="K8" s="6"/>
      <c r="L8" s="12" t="s">
        <v>9</v>
      </c>
      <c r="M8" s="13" t="n">
        <v>0</v>
      </c>
      <c r="N8" s="11"/>
      <c r="O8" s="6"/>
      <c r="P8" s="12" t="s">
        <v>9</v>
      </c>
      <c r="Q8" s="13" t="n">
        <v>0</v>
      </c>
      <c r="R8" s="11"/>
    </row>
    <row r="9" customFormat="false" ht="12.75" hidden="false" customHeight="false" outlineLevel="0" collapsed="false">
      <c r="A9" s="6"/>
      <c r="B9" s="12" t="s">
        <v>10</v>
      </c>
      <c r="C9" s="9" t="n">
        <f aca="false">I9+M9+Q9</f>
        <v>347.106</v>
      </c>
      <c r="G9" s="6"/>
      <c r="H9" s="12" t="s">
        <v>10</v>
      </c>
      <c r="I9" s="13" t="n">
        <f aca="false">'פרוט עמלות והוצאות לשנה '!C21</f>
        <v>334.036</v>
      </c>
      <c r="J9" s="11"/>
      <c r="K9" s="6"/>
      <c r="L9" s="12" t="s">
        <v>10</v>
      </c>
      <c r="M9" s="13" t="n">
        <v>8.31</v>
      </c>
      <c r="N9" s="11"/>
      <c r="O9" s="6"/>
      <c r="P9" s="12" t="s">
        <v>10</v>
      </c>
      <c r="Q9" s="13" t="n">
        <v>4.76</v>
      </c>
      <c r="R9" s="11"/>
    </row>
    <row r="10" customFormat="false" ht="12.75" hidden="false" customHeight="false" outlineLevel="0" collapsed="false">
      <c r="A10" s="6"/>
      <c r="B10" s="6"/>
      <c r="C10" s="9"/>
      <c r="G10" s="6"/>
      <c r="H10" s="6"/>
      <c r="I10" s="13"/>
      <c r="J10" s="11"/>
      <c r="K10" s="6"/>
      <c r="L10" s="6"/>
      <c r="M10" s="13"/>
      <c r="N10" s="11"/>
      <c r="O10" s="6"/>
      <c r="P10" s="6"/>
      <c r="Q10" s="13"/>
      <c r="R10" s="11"/>
    </row>
    <row r="11" customFormat="false" ht="12.75" hidden="false" customHeight="false" outlineLevel="0" collapsed="false">
      <c r="A11" s="6"/>
      <c r="B11" s="6"/>
      <c r="C11" s="9"/>
      <c r="G11" s="6"/>
      <c r="H11" s="6"/>
      <c r="I11" s="13"/>
      <c r="J11" s="11"/>
      <c r="K11" s="6"/>
      <c r="L11" s="6"/>
      <c r="M11" s="13"/>
      <c r="N11" s="11"/>
      <c r="O11" s="6"/>
      <c r="P11" s="6"/>
      <c r="Q11" s="13"/>
      <c r="R11" s="11"/>
    </row>
    <row r="12" customFormat="false" ht="12.75" hidden="false" customHeight="false" outlineLevel="0" collapsed="false">
      <c r="A12" s="6"/>
      <c r="B12" s="8" t="s">
        <v>11</v>
      </c>
      <c r="C12" s="13" t="n">
        <f aca="false">I12+M12+Q12</f>
        <v>0</v>
      </c>
      <c r="G12" s="6"/>
      <c r="H12" s="8" t="s">
        <v>11</v>
      </c>
      <c r="I12" s="13" t="n">
        <f aca="false">SUM(I13:I15)</f>
        <v>0</v>
      </c>
      <c r="J12" s="11"/>
      <c r="K12" s="6"/>
      <c r="L12" s="8" t="s">
        <v>11</v>
      </c>
      <c r="M12" s="13" t="n">
        <f aca="false">SUM(M13:M15)</f>
        <v>0</v>
      </c>
      <c r="N12" s="11"/>
      <c r="O12" s="6"/>
      <c r="P12" s="8" t="s">
        <v>11</v>
      </c>
      <c r="Q12" s="13" t="n">
        <f aca="false">SUM(Q13:Q15)</f>
        <v>0</v>
      </c>
      <c r="R12" s="11"/>
    </row>
    <row r="13" customFormat="false" ht="25.5" hidden="false" customHeight="false" outlineLevel="0" collapsed="false">
      <c r="A13" s="6"/>
      <c r="B13" s="12" t="s">
        <v>12</v>
      </c>
      <c r="C13" s="13" t="n">
        <f aca="false">I13+M13+Q13</f>
        <v>0</v>
      </c>
      <c r="G13" s="6"/>
      <c r="H13" s="12" t="s">
        <v>12</v>
      </c>
      <c r="I13" s="13" t="n">
        <f aca="false">'פרוט עמלות והוצאות לשנה '!C31</f>
        <v>0</v>
      </c>
      <c r="J13" s="11"/>
      <c r="K13" s="6"/>
      <c r="L13" s="12" t="s">
        <v>12</v>
      </c>
      <c r="M13" s="13" t="n">
        <f aca="false">'פרוט עמלות והוצאות לשנה '!H31</f>
        <v>0</v>
      </c>
      <c r="N13" s="11"/>
      <c r="O13" s="6"/>
      <c r="P13" s="12" t="s">
        <v>12</v>
      </c>
      <c r="Q13" s="13" t="n">
        <f aca="false">'פרוט עמלות והוצאות לשנה '!L31</f>
        <v>0</v>
      </c>
      <c r="R13" s="11"/>
    </row>
    <row r="14" customFormat="false" ht="12.75" hidden="false" customHeight="false" outlineLevel="0" collapsed="false">
      <c r="A14" s="6"/>
      <c r="B14" s="12" t="s">
        <v>13</v>
      </c>
      <c r="C14" s="13" t="n">
        <f aca="false">I14+M14+Q14</f>
        <v>0</v>
      </c>
      <c r="G14" s="6"/>
      <c r="H14" s="12" t="s">
        <v>13</v>
      </c>
      <c r="I14" s="13"/>
      <c r="J14" s="11"/>
      <c r="K14" s="6"/>
      <c r="L14" s="12" t="s">
        <v>13</v>
      </c>
      <c r="M14" s="13"/>
      <c r="N14" s="11"/>
      <c r="O14" s="6"/>
      <c r="P14" s="12" t="s">
        <v>13</v>
      </c>
      <c r="Q14" s="13"/>
      <c r="R14" s="11"/>
    </row>
    <row r="15" customFormat="false" ht="12.75" hidden="false" customHeight="false" outlineLevel="0" collapsed="false">
      <c r="A15" s="6"/>
      <c r="B15" s="12" t="s">
        <v>14</v>
      </c>
      <c r="C15" s="13" t="n">
        <f aca="false">I15+M15+Q15</f>
        <v>0</v>
      </c>
      <c r="G15" s="6"/>
      <c r="H15" s="12" t="s">
        <v>14</v>
      </c>
      <c r="I15" s="13" t="n">
        <f aca="false">'פרוט עמלות והוצאות לשנה '!C37</f>
        <v>0</v>
      </c>
      <c r="J15" s="11"/>
      <c r="K15" s="6"/>
      <c r="L15" s="12" t="s">
        <v>14</v>
      </c>
      <c r="M15" s="13" t="n">
        <f aca="false">'פרוט עמלות והוצאות לשנה '!H37</f>
        <v>0</v>
      </c>
      <c r="N15" s="11"/>
      <c r="O15" s="6"/>
      <c r="P15" s="12" t="s">
        <v>14</v>
      </c>
      <c r="Q15" s="13" t="n">
        <f aca="false">'פרוט עמלות והוצאות לשנה '!L37</f>
        <v>0</v>
      </c>
      <c r="R15" s="11"/>
    </row>
    <row r="16" customFormat="false" ht="12.75" hidden="false" customHeight="false" outlineLevel="0" collapsed="false">
      <c r="A16" s="6"/>
      <c r="B16" s="14"/>
      <c r="C16" s="9"/>
      <c r="G16" s="6"/>
      <c r="H16" s="14"/>
      <c r="I16" s="13"/>
      <c r="J16" s="11"/>
      <c r="K16" s="6"/>
      <c r="L16" s="14"/>
      <c r="M16" s="13"/>
      <c r="N16" s="11"/>
      <c r="O16" s="6"/>
      <c r="P16" s="14"/>
      <c r="Q16" s="13"/>
      <c r="R16" s="11"/>
    </row>
    <row r="17" customFormat="false" ht="12.75" hidden="false" customHeight="false" outlineLevel="0" collapsed="false">
      <c r="A17" s="6"/>
      <c r="B17" s="8" t="s">
        <v>15</v>
      </c>
      <c r="C17" s="9" t="n">
        <f aca="false">I17+M17+Q17</f>
        <v>2443.794</v>
      </c>
      <c r="G17" s="6"/>
      <c r="H17" s="8" t="s">
        <v>15</v>
      </c>
      <c r="I17" s="5" t="n">
        <f aca="false">SUM(I18:I25)</f>
        <v>2437.59</v>
      </c>
      <c r="J17" s="11"/>
      <c r="K17" s="6"/>
      <c r="L17" s="8" t="s">
        <v>15</v>
      </c>
      <c r="M17" s="13" t="n">
        <v>0</v>
      </c>
      <c r="N17" s="11"/>
      <c r="O17" s="6"/>
      <c r="P17" s="8" t="s">
        <v>15</v>
      </c>
      <c r="Q17" s="13" t="n">
        <f aca="false">SUM(Q18:Q25)</f>
        <v>6.204</v>
      </c>
      <c r="R17" s="11"/>
    </row>
    <row r="18" customFormat="false" ht="15" hidden="false" customHeight="true" outlineLevel="0" collapsed="false">
      <c r="A18" s="6"/>
      <c r="B18" s="12" t="s">
        <v>16</v>
      </c>
      <c r="C18" s="13" t="n">
        <f aca="false">I18+M18+Q18</f>
        <v>0</v>
      </c>
      <c r="G18" s="6"/>
      <c r="H18" s="12" t="s">
        <v>16</v>
      </c>
      <c r="I18" s="13" t="n">
        <v>0</v>
      </c>
      <c r="J18" s="11"/>
      <c r="K18" s="15"/>
      <c r="L18" s="12" t="s">
        <v>16</v>
      </c>
      <c r="M18" s="13" t="n">
        <v>0</v>
      </c>
      <c r="N18" s="11"/>
      <c r="O18" s="15"/>
      <c r="P18" s="12" t="s">
        <v>16</v>
      </c>
      <c r="Q18" s="13" t="n">
        <v>0</v>
      </c>
      <c r="R18" s="11"/>
    </row>
    <row r="19" customFormat="false" ht="14.25" hidden="false" customHeight="true" outlineLevel="0" collapsed="false">
      <c r="A19" s="6"/>
      <c r="B19" s="12" t="s">
        <v>17</v>
      </c>
      <c r="C19" s="13" t="n">
        <f aca="false">I19+M19+Q19</f>
        <v>197.32</v>
      </c>
      <c r="G19" s="6"/>
      <c r="H19" s="12" t="s">
        <v>17</v>
      </c>
      <c r="I19" s="13" t="n">
        <f aca="false">'פרוט עמלות ניהול חיצוני לשנה'!C7</f>
        <v>197.32</v>
      </c>
      <c r="J19" s="11"/>
      <c r="K19" s="6"/>
      <c r="L19" s="12" t="s">
        <v>17</v>
      </c>
      <c r="M19" s="13" t="n">
        <v>0</v>
      </c>
      <c r="N19" s="11"/>
      <c r="O19" s="6"/>
      <c r="P19" s="12" t="s">
        <v>17</v>
      </c>
      <c r="Q19" s="13" t="n">
        <v>0</v>
      </c>
      <c r="R19" s="11"/>
    </row>
    <row r="20" customFormat="false" ht="13.5" hidden="false" customHeight="true" outlineLevel="0" collapsed="false">
      <c r="A20" s="6"/>
      <c r="B20" s="12" t="s">
        <v>18</v>
      </c>
      <c r="C20" s="13" t="n">
        <f aca="false">I20+M20+Q20</f>
        <v>0</v>
      </c>
      <c r="G20" s="6"/>
      <c r="H20" s="12" t="s">
        <v>18</v>
      </c>
      <c r="I20" s="13" t="n">
        <f aca="false">'פרוט עמלות ניהול חיצוני לשנה'!C13</f>
        <v>0</v>
      </c>
      <c r="J20" s="11"/>
      <c r="K20" s="6"/>
      <c r="L20" s="12" t="s">
        <v>18</v>
      </c>
      <c r="M20" s="13" t="n">
        <f aca="false">'פרוט עמלות ניהול חיצוני לשנה'!H13</f>
        <v>0</v>
      </c>
      <c r="N20" s="11"/>
      <c r="O20" s="6"/>
      <c r="P20" s="12" t="s">
        <v>18</v>
      </c>
      <c r="Q20" s="13" t="n">
        <f aca="false">'פרוט עמלות ניהול חיצוני לשנה'!L13</f>
        <v>0</v>
      </c>
      <c r="R20" s="11"/>
    </row>
    <row r="21" customFormat="false" ht="12.75" hidden="false" customHeight="false" outlineLevel="0" collapsed="false">
      <c r="A21" s="6"/>
      <c r="B21" s="12" t="s">
        <v>19</v>
      </c>
      <c r="C21" s="13" t="n">
        <f aca="false">I21+M21+Q21</f>
        <v>0</v>
      </c>
      <c r="G21" s="6"/>
      <c r="H21" s="12" t="s">
        <v>19</v>
      </c>
      <c r="I21" s="13" t="n">
        <f aca="false">'פרוט עמלות ניהול חיצוני לשנה'!C19</f>
        <v>0</v>
      </c>
      <c r="J21" s="11"/>
      <c r="K21" s="6"/>
      <c r="L21" s="12" t="s">
        <v>19</v>
      </c>
      <c r="M21" s="13" t="n">
        <f aca="false">'פרוט עמלות ניהול חיצוני לשנה'!H19</f>
        <v>0</v>
      </c>
      <c r="N21" s="11"/>
      <c r="O21" s="6"/>
      <c r="P21" s="12" t="s">
        <v>19</v>
      </c>
      <c r="Q21" s="13" t="n">
        <f aca="false">'פרוט עמלות ניהול חיצוני לשנה'!L19</f>
        <v>0</v>
      </c>
      <c r="R21" s="11"/>
    </row>
    <row r="22" customFormat="false" ht="12.75" hidden="false" customHeight="false" outlineLevel="0" collapsed="false">
      <c r="A22" s="6"/>
      <c r="B22" s="12" t="s">
        <v>20</v>
      </c>
      <c r="C22" s="5" t="n">
        <f aca="false">I22+M22+Q22</f>
        <v>1525.1</v>
      </c>
      <c r="G22" s="6"/>
      <c r="H22" s="12" t="s">
        <v>20</v>
      </c>
      <c r="I22" s="5" t="n">
        <v>1524.32</v>
      </c>
      <c r="J22" s="11"/>
      <c r="K22" s="6"/>
      <c r="L22" s="12" t="s">
        <v>20</v>
      </c>
      <c r="M22" s="13" t="n">
        <f aca="false">'פרוט עמלות ניהול חיצוני לשנה'!H33</f>
        <v>0</v>
      </c>
      <c r="N22" s="11"/>
      <c r="O22" s="6"/>
      <c r="P22" s="12" t="s">
        <v>20</v>
      </c>
      <c r="Q22" s="13" t="n">
        <v>0.78</v>
      </c>
      <c r="R22" s="11"/>
    </row>
    <row r="23" customFormat="false" ht="12.75" hidden="false" customHeight="false" outlineLevel="0" collapsed="false">
      <c r="A23" s="6"/>
      <c r="B23" s="12" t="s">
        <v>21</v>
      </c>
      <c r="C23" s="9" t="n">
        <f aca="false">I23+M23+Q23</f>
        <v>721.374</v>
      </c>
      <c r="G23" s="6"/>
      <c r="H23" s="12" t="s">
        <v>21</v>
      </c>
      <c r="I23" s="5" t="n">
        <v>715.95</v>
      </c>
      <c r="J23" s="11"/>
      <c r="K23" s="6"/>
      <c r="L23" s="12" t="s">
        <v>21</v>
      </c>
      <c r="M23" s="13" t="n">
        <v>0</v>
      </c>
      <c r="N23" s="11"/>
      <c r="O23" s="6"/>
      <c r="P23" s="12" t="s">
        <v>21</v>
      </c>
      <c r="Q23" s="13" t="n">
        <v>5.424</v>
      </c>
      <c r="R23" s="11"/>
    </row>
    <row r="24" customFormat="false" ht="14.25" hidden="false" customHeight="true" outlineLevel="0" collapsed="false">
      <c r="A24" s="6"/>
      <c r="B24" s="12" t="s">
        <v>22</v>
      </c>
      <c r="C24" s="13" t="n">
        <f aca="false">I24+M24+Q24</f>
        <v>0</v>
      </c>
      <c r="G24" s="6"/>
      <c r="H24" s="12" t="s">
        <v>22</v>
      </c>
      <c r="I24" s="13" t="n">
        <f aca="false">'פרוט עמלות ניהול חיצוני לשנה'!C22</f>
        <v>0</v>
      </c>
      <c r="J24" s="11"/>
      <c r="K24" s="16"/>
      <c r="L24" s="12" t="s">
        <v>22</v>
      </c>
      <c r="M24" s="13" t="n">
        <f aca="false">'פרוט עמלות ניהול חיצוני לשנה'!H22</f>
        <v>0</v>
      </c>
      <c r="N24" s="11"/>
      <c r="O24" s="16"/>
      <c r="P24" s="12" t="s">
        <v>22</v>
      </c>
      <c r="Q24" s="13" t="n">
        <f aca="false">'פרוט עמלות ניהול חיצוני לשנה'!L22</f>
        <v>0</v>
      </c>
      <c r="R24" s="11"/>
    </row>
    <row r="25" customFormat="false" ht="12.75" hidden="false" customHeight="false" outlineLevel="0" collapsed="false">
      <c r="A25" s="6"/>
      <c r="B25" s="12" t="s">
        <v>23</v>
      </c>
      <c r="C25" s="13" t="n">
        <f aca="false">I25+M25+Q25</f>
        <v>0</v>
      </c>
      <c r="G25" s="6"/>
      <c r="H25" s="12" t="s">
        <v>23</v>
      </c>
      <c r="I25" s="13" t="n">
        <v>0</v>
      </c>
      <c r="J25" s="11"/>
      <c r="K25" s="16"/>
      <c r="L25" s="12" t="s">
        <v>23</v>
      </c>
      <c r="M25" s="13" t="n">
        <f aca="false">'פרוט עמלות ניהול חיצוני לשנה'!H26</f>
        <v>0</v>
      </c>
      <c r="N25" s="11"/>
      <c r="O25" s="16"/>
      <c r="P25" s="12" t="s">
        <v>23</v>
      </c>
      <c r="Q25" s="13" t="n">
        <f aca="false">'פרוט עמלות ניהול חיצוני לשנה'!L26</f>
        <v>0</v>
      </c>
      <c r="R25" s="11"/>
    </row>
    <row r="26" customFormat="false" ht="12.75" hidden="false" customHeight="false" outlineLevel="0" collapsed="false">
      <c r="A26" s="6"/>
      <c r="B26" s="8"/>
      <c r="C26" s="9"/>
      <c r="G26" s="6"/>
      <c r="H26" s="8"/>
      <c r="I26" s="5"/>
      <c r="J26" s="11"/>
      <c r="K26" s="16"/>
      <c r="L26" s="8"/>
      <c r="M26" s="5"/>
      <c r="N26" s="11"/>
      <c r="O26" s="16"/>
      <c r="P26" s="8"/>
      <c r="Q26" s="5"/>
      <c r="R26" s="11"/>
    </row>
    <row r="27" customFormat="false" ht="12.75" hidden="false" customHeight="false" outlineLevel="0" collapsed="false">
      <c r="A27" s="6"/>
      <c r="B27" s="8" t="s">
        <v>24</v>
      </c>
      <c r="C27" s="13" t="n">
        <f aca="false">I27+M27+Q27</f>
        <v>0</v>
      </c>
      <c r="G27" s="6"/>
      <c r="H27" s="8" t="s">
        <v>24</v>
      </c>
      <c r="I27" s="13" t="n">
        <f aca="false">SUM(I28:I29)</f>
        <v>0</v>
      </c>
      <c r="J27" s="16"/>
      <c r="K27" s="16"/>
      <c r="L27" s="8" t="s">
        <v>24</v>
      </c>
      <c r="M27" s="13" t="n">
        <f aca="false">SUM(M28:M29)</f>
        <v>0</v>
      </c>
      <c r="N27" s="16"/>
      <c r="O27" s="16"/>
      <c r="P27" s="8" t="s">
        <v>24</v>
      </c>
      <c r="Q27" s="13" t="n">
        <f aca="false">SUM(Q28:Q29)</f>
        <v>0</v>
      </c>
      <c r="R27" s="16"/>
    </row>
    <row r="28" customFormat="false" ht="12.75" hidden="false" customHeight="false" outlineLevel="0" collapsed="false">
      <c r="A28" s="6"/>
      <c r="B28" s="12" t="s">
        <v>25</v>
      </c>
      <c r="C28" s="13" t="n">
        <f aca="false">I28+M28+Q28</f>
        <v>0</v>
      </c>
      <c r="G28" s="6"/>
      <c r="H28" s="12" t="s">
        <v>25</v>
      </c>
      <c r="I28" s="13" t="n">
        <f aca="false">'פרוט עמלות והוצאות לשנה '!C43</f>
        <v>0</v>
      </c>
      <c r="J28" s="17"/>
      <c r="K28" s="18"/>
      <c r="L28" s="12" t="s">
        <v>25</v>
      </c>
      <c r="M28" s="13" t="n">
        <f aca="false">'פרוט עמלות והוצאות לשנה '!H43</f>
        <v>0</v>
      </c>
      <c r="N28" s="17"/>
      <c r="O28" s="18"/>
      <c r="P28" s="12" t="s">
        <v>25</v>
      </c>
      <c r="Q28" s="13" t="n">
        <f aca="false">'פרוט עמלות והוצאות לשנה '!L43</f>
        <v>0</v>
      </c>
      <c r="R28" s="17"/>
    </row>
    <row r="29" customFormat="false" ht="12.75" hidden="false" customHeight="false" outlineLevel="0" collapsed="false">
      <c r="A29" s="6"/>
      <c r="B29" s="12" t="s">
        <v>26</v>
      </c>
      <c r="C29" s="13" t="n">
        <f aca="false">I29+M29+Q29</f>
        <v>0</v>
      </c>
      <c r="G29" s="6"/>
      <c r="H29" s="12" t="s">
        <v>26</v>
      </c>
      <c r="I29" s="13" t="n">
        <f aca="false">'פרוט עמלות והוצאות לשנה '!C49</f>
        <v>0</v>
      </c>
      <c r="J29" s="4"/>
      <c r="K29" s="11"/>
      <c r="L29" s="12" t="s">
        <v>26</v>
      </c>
      <c r="M29" s="13" t="n">
        <f aca="false">'פרוט עמלות והוצאות לשנה '!H49</f>
        <v>0</v>
      </c>
      <c r="N29" s="4"/>
      <c r="O29" s="11"/>
      <c r="P29" s="12" t="s">
        <v>26</v>
      </c>
      <c r="Q29" s="13" t="n">
        <f aca="false">'פרוט עמלות והוצאות לשנה '!L49</f>
        <v>0</v>
      </c>
      <c r="R29" s="4"/>
    </row>
    <row r="30" customFormat="false" ht="12.75" hidden="false" customHeight="false" outlineLevel="0" collapsed="false">
      <c r="B30" s="8"/>
      <c r="C30" s="9"/>
      <c r="H30" s="8"/>
      <c r="L30" s="8"/>
      <c r="P30" s="8"/>
    </row>
    <row r="31" customFormat="false" ht="12.75" hidden="false" customHeight="false" outlineLevel="0" collapsed="false">
      <c r="B31" s="8" t="s">
        <v>27</v>
      </c>
      <c r="C31" s="9" t="n">
        <f aca="false">I31+M31+Q31</f>
        <v>3411.198</v>
      </c>
      <c r="H31" s="8" t="s">
        <v>27</v>
      </c>
      <c r="I31" s="5" t="n">
        <f aca="false">I3+I7+I12+I17+I27</f>
        <v>3384.904</v>
      </c>
      <c r="L31" s="8" t="s">
        <v>27</v>
      </c>
      <c r="M31" s="13" t="n">
        <f aca="false">M3+M7+M12+M17+M27</f>
        <v>14.56</v>
      </c>
      <c r="P31" s="8" t="s">
        <v>27</v>
      </c>
      <c r="Q31" s="13" t="n">
        <f aca="false">Q3+Q7+Q12+Q17+Q27</f>
        <v>11.734</v>
      </c>
    </row>
    <row r="32" customFormat="false" ht="12.75" hidden="false" customHeight="false" outlineLevel="0" collapsed="false">
      <c r="B32" s="8"/>
      <c r="C32" s="5"/>
      <c r="H32" s="8"/>
      <c r="L32" s="8"/>
      <c r="P32" s="8"/>
    </row>
    <row r="33" customFormat="false" ht="12.75" hidden="false" customHeight="false" outlineLevel="0" collapsed="false">
      <c r="B33" s="8" t="s">
        <v>28</v>
      </c>
      <c r="C33" s="5"/>
      <c r="H33" s="8" t="s">
        <v>28</v>
      </c>
      <c r="I33" s="19"/>
      <c r="L33" s="8" t="s">
        <v>28</v>
      </c>
      <c r="P33" s="8" t="s">
        <v>28</v>
      </c>
    </row>
    <row r="34" customFormat="false" ht="25.5" hidden="false" customHeight="false" outlineLevel="0" collapsed="false">
      <c r="B34" s="20" t="s">
        <v>29</v>
      </c>
      <c r="C34" s="11" t="n">
        <f aca="false">(C13+C17+C29)/C37</f>
        <v>0.000870828871622091</v>
      </c>
      <c r="H34" s="20" t="s">
        <v>29</v>
      </c>
      <c r="I34" s="11" t="n">
        <f aca="false">(I13+I17+I29)/I37</f>
        <v>0.00091385008163426</v>
      </c>
      <c r="L34" s="20" t="s">
        <v>29</v>
      </c>
      <c r="M34" s="11" t="n">
        <f aca="false">(M13+M17+M29)/M37</f>
        <v>0</v>
      </c>
      <c r="P34" s="20" t="s">
        <v>29</v>
      </c>
      <c r="Q34" s="11" t="n">
        <f aca="false">(Q13+Q17+Q29)/Q37</f>
        <v>0.00125005037275841</v>
      </c>
    </row>
    <row r="35" customFormat="false" ht="12.75" hidden="false" customHeight="false" outlineLevel="0" collapsed="false">
      <c r="B35" s="20" t="s">
        <v>30</v>
      </c>
      <c r="C35" s="11" t="n">
        <f aca="false">C31/C37</f>
        <v>0.00121555650976291</v>
      </c>
      <c r="H35" s="20" t="s">
        <v>30</v>
      </c>
      <c r="I35" s="11" t="n">
        <f aca="false">I31/I37</f>
        <v>0.00126899716388898</v>
      </c>
      <c r="L35" s="20" t="s">
        <v>30</v>
      </c>
      <c r="M35" s="11" t="n">
        <f aca="false">M31/M37</f>
        <v>0.00010870782532086</v>
      </c>
      <c r="P35" s="20" t="s">
        <v>30</v>
      </c>
      <c r="Q35" s="11" t="n">
        <f aca="false">Q31/Q37</f>
        <v>0.0023642957888374</v>
      </c>
    </row>
    <row r="36" customFormat="false" ht="12.75" hidden="false" customHeight="false" outlineLevel="0" collapsed="false">
      <c r="B36" s="8"/>
      <c r="C36" s="5"/>
      <c r="H36" s="8"/>
      <c r="L36" s="8"/>
      <c r="P36" s="8"/>
    </row>
    <row r="37" customFormat="false" ht="12.75" hidden="false" customHeight="false" outlineLevel="0" collapsed="false">
      <c r="B37" s="8" t="s">
        <v>31</v>
      </c>
      <c r="C37" s="5" t="n">
        <f aca="false">I37+M37+Q37</f>
        <v>2806285</v>
      </c>
      <c r="H37" s="8" t="s">
        <v>31</v>
      </c>
      <c r="I37" s="21" t="n">
        <f aca="false">2667385</f>
        <v>2667385</v>
      </c>
      <c r="L37" s="8" t="s">
        <v>31</v>
      </c>
      <c r="M37" s="21" t="n">
        <v>133937</v>
      </c>
      <c r="P37" s="8" t="s">
        <v>31</v>
      </c>
      <c r="Q37" s="21" t="n">
        <v>4963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3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C66" activeCellId="0" sqref="C66"/>
    </sheetView>
  </sheetViews>
  <sheetFormatPr defaultRowHeight="12.75"/>
  <cols>
    <col collapsed="false" hidden="false" max="1" min="1" style="0" width="8.28061224489796"/>
    <col collapsed="false" hidden="false" max="2" min="2" style="0" width="50.3673469387755"/>
    <col collapsed="false" hidden="false" max="3" min="3" style="0" width="15.8367346938776"/>
    <col collapsed="false" hidden="false" max="4" min="4" style="0" width="16.4081632653061"/>
    <col collapsed="false" hidden="false" max="5" min="5" style="0" width="32.530612244898"/>
    <col collapsed="false" hidden="false" max="6" min="6" style="0" width="10.1326530612245"/>
    <col collapsed="false" hidden="false" max="9" min="7" style="0" width="8.28061224489796"/>
  </cols>
  <sheetData>
    <row r="1" customFormat="false" ht="12.75" hidden="false" customHeight="false" outlineLevel="0" collapsed="false">
      <c r="A1" s="22" t="s">
        <v>32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</row>
    <row r="2" customFormat="false" ht="51" hidden="false" customHeight="true" outlineLevel="0" collapsed="false">
      <c r="C2" s="24" t="s">
        <v>4</v>
      </c>
      <c r="D2" s="24"/>
      <c r="E2" s="7"/>
    </row>
    <row r="3" s="4" customFormat="true" ht="12.75" hidden="false" customHeight="false" outlineLevel="0" collapsed="false">
      <c r="A3" s="6"/>
      <c r="B3" s="6" t="s">
        <v>33</v>
      </c>
    </row>
    <row r="4" s="4" customFormat="true" ht="12.75" hidden="false" customHeight="false" outlineLevel="0" collapsed="false">
      <c r="A4" s="6"/>
      <c r="B4" s="6" t="s">
        <v>34</v>
      </c>
      <c r="C4" s="13" t="n">
        <f aca="false">SUM(C5:C7)</f>
        <v>0</v>
      </c>
    </row>
    <row r="5" s="4" customFormat="true" ht="12.75" hidden="false" customHeight="false" outlineLevel="0" collapsed="false">
      <c r="B5" s="25" t="s">
        <v>35</v>
      </c>
      <c r="C5" s="26" t="n">
        <v>0</v>
      </c>
    </row>
    <row r="6" s="4" customFormat="true" ht="12.75" hidden="false" customHeight="false" outlineLevel="0" collapsed="false">
      <c r="B6" s="25" t="s">
        <v>35</v>
      </c>
      <c r="C6" s="26" t="n">
        <v>0</v>
      </c>
    </row>
    <row r="7" s="4" customFormat="true" ht="12.75" hidden="false" customHeight="false" outlineLevel="0" collapsed="false">
      <c r="B7" s="25" t="s">
        <v>36</v>
      </c>
      <c r="C7" s="26" t="n">
        <v>0</v>
      </c>
    </row>
    <row r="8" s="4" customFormat="true" ht="12.75" hidden="false" customHeight="false" outlineLevel="0" collapsed="false">
      <c r="A8" s="6"/>
      <c r="B8" s="6" t="s">
        <v>37</v>
      </c>
      <c r="C8" s="13" t="n">
        <f aca="false">SUM(C9:C13)</f>
        <v>613.278</v>
      </c>
    </row>
    <row r="9" s="4" customFormat="true" ht="12.75" hidden="false" customHeight="false" outlineLevel="0" collapsed="false">
      <c r="A9" s="6"/>
      <c r="B9" s="25" t="s">
        <v>38</v>
      </c>
      <c r="C9" s="26" t="n">
        <f aca="false">588975/1000+6.25+0.77-7.02-48.67</f>
        <v>540.305</v>
      </c>
    </row>
    <row r="10" s="4" customFormat="true" ht="12.75" hidden="false" customHeight="false" outlineLevel="0" collapsed="false">
      <c r="A10" s="6"/>
      <c r="B10" s="27" t="s">
        <v>39</v>
      </c>
      <c r="C10" s="26" t="n">
        <f aca="false">11721/1000</f>
        <v>11.721</v>
      </c>
    </row>
    <row r="11" s="4" customFormat="true" ht="12.75" hidden="false" customHeight="false" outlineLevel="0" collapsed="false">
      <c r="A11" s="6"/>
      <c r="B11" s="27" t="s">
        <v>40</v>
      </c>
      <c r="C11" s="26" t="n">
        <f aca="false">23598/1000</f>
        <v>23.598</v>
      </c>
    </row>
    <row r="12" s="4" customFormat="true" ht="12.75" hidden="false" customHeight="false" outlineLevel="0" collapsed="false">
      <c r="A12" s="6"/>
      <c r="B12" s="25" t="s">
        <v>41</v>
      </c>
      <c r="C12" s="26" t="n">
        <f aca="false">37654/1000</f>
        <v>37.654</v>
      </c>
      <c r="D12" s="11"/>
    </row>
    <row r="13" s="4" customFormat="true" ht="12.75" hidden="false" customHeight="false" outlineLevel="0" collapsed="false">
      <c r="A13" s="6"/>
      <c r="B13" s="25" t="s">
        <v>36</v>
      </c>
      <c r="C13" s="26" t="n">
        <v>0</v>
      </c>
      <c r="D13" s="11"/>
    </row>
    <row r="14" customFormat="false" ht="12.75" hidden="false" customHeight="false" outlineLevel="0" collapsed="false">
      <c r="A14" s="24"/>
      <c r="B14" s="24" t="s">
        <v>42</v>
      </c>
      <c r="C14" s="13" t="n">
        <f aca="false">C8+C4</f>
        <v>613.278</v>
      </c>
      <c r="D14" s="11"/>
      <c r="E14" s="13"/>
    </row>
    <row r="15" customFormat="false" ht="12.75" hidden="false" customHeight="false" outlineLevel="0" collapsed="false">
      <c r="A15" s="24"/>
      <c r="B15" s="24"/>
      <c r="C15" s="13"/>
      <c r="D15" s="11"/>
      <c r="E15" s="6"/>
    </row>
    <row r="16" s="4" customFormat="true" ht="12.75" hidden="false" customHeight="false" outlineLevel="0" collapsed="false">
      <c r="A16" s="6"/>
      <c r="B16" s="6" t="s">
        <v>43</v>
      </c>
      <c r="C16" s="26"/>
      <c r="D16" s="11"/>
    </row>
    <row r="17" s="4" customFormat="true" ht="12.75" hidden="false" customHeight="false" outlineLevel="0" collapsed="false">
      <c r="A17" s="6"/>
      <c r="B17" s="6" t="s">
        <v>34</v>
      </c>
      <c r="C17" s="13" t="n">
        <f aca="false">SUM(C18:C20)</f>
        <v>0</v>
      </c>
      <c r="D17" s="11"/>
    </row>
    <row r="18" s="4" customFormat="true" ht="12.75" hidden="false" customHeight="false" outlineLevel="0" collapsed="false">
      <c r="B18" s="25" t="s">
        <v>44</v>
      </c>
      <c r="C18" s="26" t="n">
        <v>0</v>
      </c>
      <c r="D18" s="11"/>
    </row>
    <row r="19" s="4" customFormat="true" ht="12.75" hidden="false" customHeight="false" outlineLevel="0" collapsed="false">
      <c r="B19" s="25" t="s">
        <v>45</v>
      </c>
      <c r="C19" s="26" t="n">
        <v>0</v>
      </c>
      <c r="D19" s="11"/>
    </row>
    <row r="20" s="4" customFormat="true" ht="12.75" hidden="false" customHeight="false" outlineLevel="0" collapsed="false">
      <c r="B20" s="25" t="s">
        <v>36</v>
      </c>
      <c r="C20" s="26" t="n">
        <v>0</v>
      </c>
      <c r="D20" s="11"/>
    </row>
    <row r="21" s="4" customFormat="true" ht="12.75" hidden="false" customHeight="false" outlineLevel="0" collapsed="false">
      <c r="A21" s="6"/>
      <c r="B21" s="6" t="s">
        <v>37</v>
      </c>
      <c r="C21" s="13" t="n">
        <f aca="false">SUM(C22:C24)</f>
        <v>334.036</v>
      </c>
      <c r="D21" s="11"/>
    </row>
    <row r="22" customFormat="false" ht="12.75" hidden="false" customHeight="false" outlineLevel="0" collapsed="false">
      <c r="B22" s="25" t="s">
        <v>38</v>
      </c>
      <c r="C22" s="26" t="n">
        <f aca="false">(183531+131025)/1000+8.31+4.76+6.41</f>
        <v>334.036</v>
      </c>
      <c r="D22" s="11"/>
      <c r="E22" s="4"/>
      <c r="F22" s="28"/>
    </row>
    <row r="23" s="4" customFormat="true" ht="12.75" hidden="false" customHeight="false" outlineLevel="0" collapsed="false">
      <c r="B23" s="25" t="s">
        <v>45</v>
      </c>
      <c r="C23" s="26" t="n">
        <v>0</v>
      </c>
      <c r="D23" s="11"/>
    </row>
    <row r="24" s="4" customFormat="true" ht="12.75" hidden="false" customHeight="false" outlineLevel="0" collapsed="false">
      <c r="B24" s="25" t="s">
        <v>36</v>
      </c>
      <c r="C24" s="26" t="n">
        <v>0</v>
      </c>
      <c r="D24" s="11"/>
    </row>
    <row r="25" s="4" customFormat="true" ht="12.75" hidden="false" customHeight="false" outlineLevel="0" collapsed="false">
      <c r="A25" s="6"/>
      <c r="B25" s="6" t="s">
        <v>46</v>
      </c>
      <c r="C25" s="13" t="n">
        <f aca="false">C21+C17</f>
        <v>334.036</v>
      </c>
      <c r="D25" s="11"/>
      <c r="E25" s="6"/>
    </row>
    <row r="26" s="4" customFormat="true" ht="12.75" hidden="false" customHeight="false" outlineLevel="0" collapsed="false">
      <c r="A26" s="6"/>
      <c r="B26" s="6"/>
      <c r="C26" s="13"/>
      <c r="D26" s="11"/>
      <c r="E26" s="6"/>
    </row>
    <row r="27" customFormat="false" ht="12.75" hidden="false" customHeight="false" outlineLevel="0" collapsed="false">
      <c r="A27" s="24"/>
      <c r="B27" s="24" t="s">
        <v>47</v>
      </c>
      <c r="C27" s="26"/>
      <c r="E27" s="4"/>
    </row>
    <row r="28" customFormat="false" ht="12.75" hidden="false" customHeight="false" outlineLevel="0" collapsed="false">
      <c r="A28" s="24"/>
      <c r="B28" s="25" t="s">
        <v>48</v>
      </c>
      <c r="C28" s="26" t="n">
        <v>0</v>
      </c>
      <c r="E28" s="4"/>
    </row>
    <row r="29" customFormat="false" ht="12.75" hidden="false" customHeight="false" outlineLevel="0" collapsed="false">
      <c r="B29" s="25" t="s">
        <v>49</v>
      </c>
      <c r="C29" s="29" t="n">
        <v>0</v>
      </c>
      <c r="E29" s="25"/>
      <c r="F29" s="30"/>
    </row>
    <row r="30" customFormat="false" ht="12.75" hidden="false" customHeight="false" outlineLevel="0" collapsed="false">
      <c r="B30" s="31" t="s">
        <v>36</v>
      </c>
      <c r="C30" s="29" t="n">
        <v>0</v>
      </c>
      <c r="E30" s="32"/>
    </row>
    <row r="31" customFormat="false" ht="12.75" hidden="false" customHeight="false" outlineLevel="0" collapsed="false">
      <c r="A31" s="24"/>
      <c r="B31" s="24" t="s">
        <v>50</v>
      </c>
      <c r="C31" s="13" t="n">
        <f aca="false">SUM(C28:C30)</f>
        <v>0</v>
      </c>
      <c r="D31" s="24"/>
      <c r="E31" s="6"/>
    </row>
    <row r="32" customFormat="false" ht="12.75" hidden="false" customHeight="false" outlineLevel="0" collapsed="false">
      <c r="A32" s="24"/>
      <c r="B32" s="24"/>
      <c r="C32" s="13"/>
      <c r="D32" s="24"/>
      <c r="E32" s="6"/>
    </row>
    <row r="33" s="4" customFormat="true" ht="12.75" hidden="false" customHeight="false" outlineLevel="0" collapsed="false">
      <c r="A33" s="6"/>
      <c r="B33" s="6" t="s">
        <v>51</v>
      </c>
      <c r="C33" s="26"/>
    </row>
    <row r="34" s="4" customFormat="true" ht="12.75" hidden="false" customHeight="false" outlineLevel="0" collapsed="false">
      <c r="B34" s="25" t="s">
        <v>48</v>
      </c>
      <c r="C34" s="26" t="n">
        <v>0</v>
      </c>
    </row>
    <row r="35" s="4" customFormat="true" ht="12.75" hidden="false" customHeight="false" outlineLevel="0" collapsed="false">
      <c r="B35" s="25" t="s">
        <v>49</v>
      </c>
      <c r="C35" s="26" t="n">
        <v>0</v>
      </c>
    </row>
    <row r="36" s="4" customFormat="true" ht="12.75" hidden="false" customHeight="false" outlineLevel="0" collapsed="false">
      <c r="B36" s="25" t="s">
        <v>36</v>
      </c>
      <c r="C36" s="26" t="n">
        <v>0</v>
      </c>
    </row>
    <row r="37" customFormat="false" ht="12.75" hidden="false" customHeight="false" outlineLevel="0" collapsed="false">
      <c r="A37" s="24"/>
      <c r="B37" s="24" t="s">
        <v>52</v>
      </c>
      <c r="C37" s="13" t="n">
        <f aca="false">SUM(C34:C36)</f>
        <v>0</v>
      </c>
      <c r="E37" s="6"/>
    </row>
    <row r="38" customFormat="false" ht="12.75" hidden="false" customHeight="false" outlineLevel="0" collapsed="false">
      <c r="A38" s="24"/>
      <c r="B38" s="24"/>
      <c r="C38" s="13"/>
      <c r="E38" s="6"/>
    </row>
    <row r="39" customFormat="false" ht="12.75" hidden="false" customHeight="false" outlineLevel="0" collapsed="false">
      <c r="A39" s="24"/>
      <c r="B39" s="6" t="s">
        <v>53</v>
      </c>
      <c r="C39" s="13"/>
      <c r="E39" s="6"/>
    </row>
    <row r="40" customFormat="false" ht="12.75" hidden="false" customHeight="false" outlineLevel="0" collapsed="false">
      <c r="A40" s="24"/>
      <c r="B40" s="25" t="s">
        <v>48</v>
      </c>
      <c r="C40" s="29" t="n">
        <v>0</v>
      </c>
      <c r="E40" s="6"/>
    </row>
    <row r="41" customFormat="false" ht="12.75" hidden="false" customHeight="false" outlineLevel="0" collapsed="false">
      <c r="A41" s="24"/>
      <c r="B41" s="25" t="s">
        <v>49</v>
      </c>
      <c r="C41" s="29" t="n">
        <v>0</v>
      </c>
      <c r="E41" s="6"/>
    </row>
    <row r="42" customFormat="false" ht="12.75" hidden="false" customHeight="false" outlineLevel="0" collapsed="false">
      <c r="A42" s="24"/>
      <c r="B42" s="25" t="s">
        <v>36</v>
      </c>
      <c r="C42" s="29" t="n">
        <v>0</v>
      </c>
      <c r="E42" s="6"/>
    </row>
    <row r="43" customFormat="false" ht="12.75" hidden="false" customHeight="false" outlineLevel="0" collapsed="false">
      <c r="A43" s="24"/>
      <c r="B43" s="24" t="s">
        <v>54</v>
      </c>
      <c r="C43" s="13" t="n">
        <f aca="false">SUM(C40:C42)</f>
        <v>0</v>
      </c>
      <c r="E43" s="6"/>
    </row>
    <row r="44" customFormat="false" ht="12.75" hidden="false" customHeight="false" outlineLevel="0" collapsed="false">
      <c r="A44" s="24"/>
      <c r="B44" s="24"/>
      <c r="C44" s="13"/>
      <c r="E44" s="6"/>
    </row>
    <row r="45" customFormat="false" ht="12.75" hidden="false" customHeight="false" outlineLevel="0" collapsed="false">
      <c r="A45" s="24"/>
      <c r="B45" s="6" t="s">
        <v>55</v>
      </c>
      <c r="C45" s="13"/>
      <c r="E45" s="6"/>
    </row>
    <row r="46" customFormat="false" ht="12.75" hidden="false" customHeight="false" outlineLevel="0" collapsed="false">
      <c r="A46" s="24"/>
      <c r="B46" s="25" t="s">
        <v>48</v>
      </c>
      <c r="C46" s="29" t="n">
        <v>0</v>
      </c>
      <c r="E46" s="6"/>
    </row>
    <row r="47" customFormat="false" ht="12.75" hidden="false" customHeight="false" outlineLevel="0" collapsed="false">
      <c r="A47" s="24"/>
      <c r="B47" s="25" t="s">
        <v>49</v>
      </c>
      <c r="C47" s="29" t="n">
        <v>0</v>
      </c>
      <c r="E47" s="6"/>
    </row>
    <row r="48" customFormat="false" ht="12.75" hidden="false" customHeight="false" outlineLevel="0" collapsed="false">
      <c r="A48" s="24"/>
      <c r="B48" s="25" t="s">
        <v>36</v>
      </c>
      <c r="C48" s="29" t="n">
        <v>0</v>
      </c>
      <c r="E48" s="6"/>
    </row>
    <row r="49" customFormat="false" ht="12.75" hidden="false" customHeight="false" outlineLevel="0" collapsed="false">
      <c r="A49" s="24"/>
      <c r="B49" s="24" t="s">
        <v>56</v>
      </c>
      <c r="C49" s="13" t="n">
        <f aca="false">SUM(C46:C48)</f>
        <v>0</v>
      </c>
      <c r="E49" s="6"/>
    </row>
    <row r="50" customFormat="false" ht="12.75" hidden="false" customHeight="false" outlineLevel="0" collapsed="false">
      <c r="A50" s="24"/>
      <c r="B50" s="24"/>
      <c r="C50" s="13"/>
      <c r="E50" s="6"/>
    </row>
    <row r="51" s="4" customFormat="true" ht="12.75" hidden="false" customHeight="false" outlineLevel="0" collapsed="false">
      <c r="A51" s="6"/>
      <c r="B51" s="6" t="s">
        <v>57</v>
      </c>
      <c r="C51" s="13" t="n">
        <f aca="false">C14+C25+C31+C37+C43+C49</f>
        <v>947.314</v>
      </c>
      <c r="E51" s="18"/>
    </row>
    <row r="52" s="4" customFormat="true" ht="12.75" hidden="false" customHeight="false" outlineLevel="0" collapsed="false">
      <c r="A52" s="6"/>
      <c r="B52" s="6" t="s">
        <v>58</v>
      </c>
      <c r="C52" s="5" t="n">
        <f aca="false">'סך התשלומים ששולמו בגין כל סוג'!C37</f>
        <v>2806285</v>
      </c>
      <c r="E52" s="11"/>
    </row>
    <row r="53" customFormat="false" ht="12.75" hidden="false" customHeight="false" outlineLevel="0" collapsed="false">
      <c r="B53" s="6"/>
      <c r="C53" s="33" t="s">
        <v>59</v>
      </c>
    </row>
  </sheetData>
  <mergeCells count="1">
    <mergeCell ref="A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48"/>
  <sheetViews>
    <sheetView windowProtection="false" showFormulas="false" showGridLines="true" showRowColHeaders="true" showZeros="true" rightToLeft="true" tabSelected="false" showOutlineSymbols="true" defaultGridColor="true" view="normal" topLeftCell="A18" colorId="64" zoomScale="100" zoomScaleNormal="100" zoomScalePageLayoutView="100" workbookViewId="0">
      <selection pane="topLeft" activeCell="C33" activeCellId="0" sqref="C33"/>
    </sheetView>
  </sheetViews>
  <sheetFormatPr defaultRowHeight="12.75"/>
  <cols>
    <col collapsed="false" hidden="false" max="1" min="1" style="0" width="11.1326530612245"/>
    <col collapsed="false" hidden="false" max="2" min="2" style="0" width="48.8061224489796"/>
    <col collapsed="false" hidden="false" max="3" min="3" style="4" width="16.5510204081633"/>
    <col collapsed="false" hidden="false" max="4" min="4" style="0" width="16.4081632653061"/>
    <col collapsed="false" hidden="false" max="5" min="5" style="0" width="33.6734693877551"/>
    <col collapsed="false" hidden="false" max="6" min="6" style="0" width="16.9795918367347"/>
    <col collapsed="false" hidden="false" max="8" min="8" style="0" width="13.8418367346939"/>
  </cols>
  <sheetData>
    <row r="1" s="4" customFormat="true" ht="12.75" hidden="false" customHeight="false" outlineLevel="0" collapsed="false">
      <c r="A1" s="34" t="s">
        <v>60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</row>
    <row r="2" s="4" customFormat="true" ht="49.5" hidden="false" customHeight="true" outlineLevel="0" collapsed="false">
      <c r="C2" s="6" t="s">
        <v>4</v>
      </c>
      <c r="D2" s="6"/>
      <c r="E2" s="7"/>
      <c r="F2" s="6"/>
    </row>
    <row r="3" s="4" customFormat="true" ht="12.75" hidden="false" customHeight="false" outlineLevel="0" collapsed="false">
      <c r="A3" s="6"/>
      <c r="B3" s="6" t="s">
        <v>61</v>
      </c>
    </row>
    <row r="4" s="4" customFormat="true" ht="12" hidden="false" customHeight="true" outlineLevel="0" collapsed="false">
      <c r="B4" s="36" t="s">
        <v>62</v>
      </c>
      <c r="C4" s="26" t="n">
        <f aca="false">44755/1000</f>
        <v>44.755</v>
      </c>
      <c r="D4" s="11"/>
      <c r="E4" s="37"/>
    </row>
    <row r="5" s="4" customFormat="true" ht="12" hidden="false" customHeight="true" outlineLevel="0" collapsed="false">
      <c r="B5" s="36" t="s">
        <v>63</v>
      </c>
      <c r="C5" s="26" t="n">
        <f aca="false">143631/1000+8934/1000</f>
        <v>152.565</v>
      </c>
      <c r="D5" s="11"/>
      <c r="E5" s="37"/>
    </row>
    <row r="6" s="4" customFormat="true" ht="12" hidden="false" customHeight="true" outlineLevel="0" collapsed="false">
      <c r="B6" s="31" t="s">
        <v>36</v>
      </c>
      <c r="C6" s="26" t="n">
        <v>0</v>
      </c>
      <c r="D6" s="11"/>
      <c r="E6" s="37"/>
    </row>
    <row r="7" customFormat="false" ht="12.75" hidden="false" customHeight="false" outlineLevel="0" collapsed="false">
      <c r="A7" s="24"/>
      <c r="B7" s="24" t="s">
        <v>64</v>
      </c>
      <c r="C7" s="13" t="n">
        <f aca="false">SUM(C4:C6)</f>
        <v>197.32</v>
      </c>
      <c r="D7" s="11"/>
      <c r="E7" s="26"/>
    </row>
    <row r="8" customFormat="false" ht="12.75" hidden="false" customHeight="false" outlineLevel="0" collapsed="false">
      <c r="A8" s="24"/>
      <c r="B8" s="24"/>
      <c r="C8" s="13"/>
      <c r="D8" s="11"/>
      <c r="E8" s="26"/>
    </row>
    <row r="9" s="4" customFormat="true" ht="12.75" hidden="false" customHeight="false" outlineLevel="0" collapsed="false">
      <c r="A9" s="6"/>
      <c r="B9" s="6" t="s">
        <v>65</v>
      </c>
      <c r="C9" s="26"/>
      <c r="D9" s="11"/>
      <c r="E9" s="38"/>
    </row>
    <row r="10" s="4" customFormat="true" ht="12.75" hidden="false" customHeight="false" outlineLevel="0" collapsed="false">
      <c r="B10" s="25" t="s">
        <v>66</v>
      </c>
      <c r="C10" s="26" t="n">
        <v>0</v>
      </c>
      <c r="D10" s="11"/>
    </row>
    <row r="11" s="4" customFormat="true" ht="12.75" hidden="false" customHeight="false" outlineLevel="0" collapsed="false">
      <c r="B11" s="25" t="s">
        <v>67</v>
      </c>
      <c r="C11" s="26" t="n">
        <v>0</v>
      </c>
      <c r="D11" s="11"/>
    </row>
    <row r="12" s="4" customFormat="true" ht="12.75" hidden="false" customHeight="false" outlineLevel="0" collapsed="false">
      <c r="B12" s="25" t="s">
        <v>36</v>
      </c>
      <c r="C12" s="26" t="n">
        <v>0</v>
      </c>
      <c r="D12" s="11"/>
    </row>
    <row r="13" s="4" customFormat="true" ht="12.75" hidden="false" customHeight="false" outlineLevel="0" collapsed="false">
      <c r="A13" s="6"/>
      <c r="B13" s="6" t="s">
        <v>68</v>
      </c>
      <c r="C13" s="13" t="n">
        <f aca="false">SUM(C10:C12)</f>
        <v>0</v>
      </c>
      <c r="D13" s="11"/>
      <c r="E13" s="6"/>
    </row>
    <row r="14" s="4" customFormat="true" ht="12.75" hidden="false" customHeight="false" outlineLevel="0" collapsed="false">
      <c r="A14" s="6"/>
      <c r="B14" s="6"/>
      <c r="C14" s="13"/>
      <c r="D14" s="11"/>
      <c r="E14" s="6"/>
    </row>
    <row r="15" s="4" customFormat="true" ht="12.75" hidden="false" customHeight="false" outlineLevel="0" collapsed="false">
      <c r="A15" s="6"/>
      <c r="B15" s="6" t="s">
        <v>69</v>
      </c>
      <c r="C15" s="26"/>
      <c r="D15" s="11"/>
    </row>
    <row r="16" s="4" customFormat="true" ht="12.75" hidden="false" customHeight="false" outlineLevel="0" collapsed="false">
      <c r="B16" s="25" t="s">
        <v>66</v>
      </c>
      <c r="C16" s="26" t="n">
        <v>0</v>
      </c>
      <c r="D16" s="11"/>
    </row>
    <row r="17" s="4" customFormat="true" ht="12.75" hidden="false" customHeight="false" outlineLevel="0" collapsed="false">
      <c r="B17" s="25" t="s">
        <v>67</v>
      </c>
      <c r="C17" s="26" t="n">
        <v>0</v>
      </c>
      <c r="D17" s="11"/>
    </row>
    <row r="18" s="4" customFormat="true" ht="15" hidden="false" customHeight="true" outlineLevel="0" collapsed="false">
      <c r="B18" s="25" t="s">
        <v>36</v>
      </c>
      <c r="C18" s="26" t="n">
        <v>0</v>
      </c>
      <c r="D18" s="11"/>
    </row>
    <row r="19" s="4" customFormat="true" ht="12.75" hidden="false" customHeight="false" outlineLevel="0" collapsed="false">
      <c r="A19" s="6"/>
      <c r="B19" s="6" t="s">
        <v>70</v>
      </c>
      <c r="C19" s="13" t="n">
        <f aca="false">SUM(C16:C18)</f>
        <v>0</v>
      </c>
      <c r="D19" s="11"/>
      <c r="E19" s="6"/>
    </row>
    <row r="20" s="4" customFormat="true" ht="12.75" hidden="false" customHeight="false" outlineLevel="0" collapsed="false">
      <c r="A20" s="6"/>
      <c r="B20" s="6"/>
      <c r="C20" s="13"/>
      <c r="D20" s="11"/>
      <c r="E20" s="6"/>
    </row>
    <row r="21" s="4" customFormat="true" ht="12.75" hidden="false" customHeight="false" outlineLevel="0" collapsed="false">
      <c r="A21" s="6"/>
      <c r="B21" s="6" t="s">
        <v>71</v>
      </c>
      <c r="C21" s="26"/>
      <c r="D21" s="11"/>
    </row>
    <row r="22" s="4" customFormat="true" ht="12.75" hidden="false" customHeight="false" outlineLevel="0" collapsed="false">
      <c r="A22" s="6"/>
      <c r="B22" s="6" t="s">
        <v>72</v>
      </c>
      <c r="C22" s="13" t="n">
        <f aca="false">SUM(C23:C25)</f>
        <v>0</v>
      </c>
      <c r="D22" s="11"/>
    </row>
    <row r="23" s="4" customFormat="true" ht="12.75" hidden="false" customHeight="false" outlineLevel="0" collapsed="false">
      <c r="B23" s="25" t="s">
        <v>73</v>
      </c>
      <c r="C23" s="26" t="n">
        <v>0</v>
      </c>
      <c r="D23" s="11"/>
    </row>
    <row r="24" s="4" customFormat="true" ht="12.75" hidden="false" customHeight="false" outlineLevel="0" collapsed="false">
      <c r="B24" s="25" t="s">
        <v>74</v>
      </c>
      <c r="C24" s="26" t="n">
        <v>0</v>
      </c>
      <c r="D24" s="11"/>
    </row>
    <row r="25" s="4" customFormat="true" ht="12.75" hidden="false" customHeight="false" outlineLevel="0" collapsed="false">
      <c r="B25" s="25" t="s">
        <v>36</v>
      </c>
      <c r="C25" s="26" t="n">
        <v>0</v>
      </c>
      <c r="D25" s="11"/>
    </row>
    <row r="26" s="4" customFormat="true" ht="12.75" hidden="false" customHeight="false" outlineLevel="0" collapsed="false">
      <c r="A26" s="6"/>
      <c r="B26" s="6" t="s">
        <v>75</v>
      </c>
      <c r="C26" s="13" t="n">
        <f aca="false">SUM(C27:C29)</f>
        <v>0</v>
      </c>
      <c r="D26" s="11"/>
    </row>
    <row r="27" s="4" customFormat="true" ht="12.75" hidden="false" customHeight="false" outlineLevel="0" collapsed="false">
      <c r="B27" s="25" t="s">
        <v>76</v>
      </c>
      <c r="C27" s="26" t="n">
        <v>0</v>
      </c>
      <c r="D27" s="11"/>
    </row>
    <row r="28" s="4" customFormat="true" ht="12.75" hidden="false" customHeight="false" outlineLevel="0" collapsed="false">
      <c r="B28" s="25" t="s">
        <v>77</v>
      </c>
      <c r="C28" s="26" t="n">
        <v>0</v>
      </c>
      <c r="D28" s="11"/>
    </row>
    <row r="29" s="4" customFormat="true" ht="12.75" hidden="false" customHeight="false" outlineLevel="0" collapsed="false">
      <c r="B29" s="25" t="s">
        <v>36</v>
      </c>
      <c r="C29" s="26" t="n">
        <v>0</v>
      </c>
      <c r="D29" s="11"/>
      <c r="H29" s="17"/>
    </row>
    <row r="30" s="4" customFormat="true" ht="12.75" hidden="false" customHeight="false" outlineLevel="0" collapsed="false">
      <c r="A30" s="6"/>
      <c r="B30" s="6" t="s">
        <v>78</v>
      </c>
      <c r="C30" s="13" t="n">
        <f aca="false">C26+C22</f>
        <v>0</v>
      </c>
      <c r="E30" s="39"/>
    </row>
    <row r="31" s="4" customFormat="true" ht="12.75" hidden="false" customHeight="false" outlineLevel="0" collapsed="false">
      <c r="A31" s="6"/>
      <c r="B31" s="6"/>
      <c r="C31" s="13"/>
      <c r="E31" s="39"/>
    </row>
    <row r="32" s="4" customFormat="true" ht="12.75" hidden="false" customHeight="false" outlineLevel="0" collapsed="false">
      <c r="A32" s="6"/>
      <c r="B32" s="6" t="s">
        <v>79</v>
      </c>
      <c r="C32" s="13"/>
      <c r="E32" s="16"/>
    </row>
    <row r="33" s="4" customFormat="true" ht="12.75" hidden="false" customHeight="false" outlineLevel="0" collapsed="false">
      <c r="A33" s="6"/>
      <c r="B33" s="6" t="s">
        <v>80</v>
      </c>
      <c r="C33" s="5" t="n">
        <f aca="false">SUM(C34:C37)</f>
        <v>1525.101</v>
      </c>
      <c r="E33" s="16"/>
    </row>
    <row r="34" s="4" customFormat="true" ht="12.75" hidden="false" customHeight="false" outlineLevel="0" collapsed="false">
      <c r="A34" s="6"/>
      <c r="B34" s="25" t="s">
        <v>81</v>
      </c>
      <c r="C34" s="26" t="n">
        <v>580.944268496785</v>
      </c>
      <c r="E34" s="16"/>
    </row>
    <row r="35" s="4" customFormat="true" ht="12.75" hidden="false" customHeight="false" outlineLevel="0" collapsed="false">
      <c r="A35" s="6"/>
      <c r="B35" s="25" t="s">
        <v>82</v>
      </c>
      <c r="C35" s="26" t="n">
        <v>245.163349614832</v>
      </c>
      <c r="E35" s="16"/>
    </row>
    <row r="36" s="4" customFormat="true" ht="12.75" hidden="false" customHeight="false" outlineLevel="0" collapsed="false">
      <c r="A36" s="6"/>
      <c r="B36" s="25" t="s">
        <v>83</v>
      </c>
      <c r="C36" s="26" t="n">
        <v>495.352004689526</v>
      </c>
      <c r="E36" s="16"/>
    </row>
    <row r="37" s="4" customFormat="true" ht="12.75" hidden="false" customHeight="false" outlineLevel="0" collapsed="false">
      <c r="A37" s="6"/>
      <c r="B37" s="25" t="s">
        <v>84</v>
      </c>
      <c r="C37" s="26" t="n">
        <v>203.641377198857</v>
      </c>
      <c r="E37" s="16"/>
    </row>
    <row r="38" s="4" customFormat="true" ht="12.75" hidden="false" customHeight="false" outlineLevel="0" collapsed="false">
      <c r="A38" s="6"/>
      <c r="B38" s="6" t="s">
        <v>85</v>
      </c>
      <c r="C38" s="5" t="n">
        <f aca="false">SUM(C39:C46)</f>
        <v>721.376</v>
      </c>
      <c r="E38" s="16"/>
    </row>
    <row r="39" s="4" customFormat="true" ht="12.75" hidden="false" customHeight="false" outlineLevel="0" collapsed="false">
      <c r="A39" s="6"/>
      <c r="B39" s="40" t="s">
        <v>86</v>
      </c>
      <c r="C39" s="26" t="n">
        <v>391.065</v>
      </c>
      <c r="E39" s="16"/>
    </row>
    <row r="40" s="4" customFormat="true" ht="12.75" hidden="false" customHeight="false" outlineLevel="0" collapsed="false">
      <c r="A40" s="6"/>
      <c r="B40" s="40" t="s">
        <v>87</v>
      </c>
      <c r="C40" s="26" t="n">
        <v>116.593</v>
      </c>
      <c r="E40" s="16"/>
    </row>
    <row r="41" s="4" customFormat="true" ht="12.75" hidden="false" customHeight="false" outlineLevel="0" collapsed="false">
      <c r="A41" s="6"/>
      <c r="B41" s="40" t="s">
        <v>88</v>
      </c>
      <c r="C41" s="26" t="n">
        <v>110.052</v>
      </c>
      <c r="E41" s="16"/>
    </row>
    <row r="42" s="4" customFormat="true" ht="12.75" hidden="false" customHeight="false" outlineLevel="0" collapsed="false">
      <c r="A42" s="6"/>
      <c r="B42" s="40" t="s">
        <v>89</v>
      </c>
      <c r="C42" s="26" t="n">
        <v>33.28</v>
      </c>
      <c r="E42" s="16"/>
    </row>
    <row r="43" s="4" customFormat="true" ht="12.75" hidden="false" customHeight="false" outlineLevel="0" collapsed="false">
      <c r="A43" s="6"/>
      <c r="B43" s="40" t="s">
        <v>90</v>
      </c>
      <c r="C43" s="26" t="n">
        <v>25.004</v>
      </c>
      <c r="E43" s="16"/>
    </row>
    <row r="44" s="4" customFormat="true" ht="12.75" hidden="false" customHeight="false" outlineLevel="0" collapsed="false">
      <c r="A44" s="6"/>
      <c r="B44" s="40" t="s">
        <v>91</v>
      </c>
      <c r="C44" s="26" t="n">
        <v>13.86</v>
      </c>
      <c r="E44" s="16"/>
    </row>
    <row r="45" s="4" customFormat="true" ht="12.75" hidden="false" customHeight="false" outlineLevel="0" collapsed="false">
      <c r="A45" s="6"/>
      <c r="B45" s="40" t="s">
        <v>92</v>
      </c>
      <c r="C45" s="26" t="n">
        <v>9.406</v>
      </c>
      <c r="E45" s="16"/>
    </row>
    <row r="46" s="4" customFormat="true" ht="12.75" hidden="false" customHeight="false" outlineLevel="0" collapsed="false">
      <c r="A46" s="6"/>
      <c r="B46" s="41" t="s">
        <v>36</v>
      </c>
      <c r="C46" s="26" t="n">
        <v>22.116</v>
      </c>
      <c r="E46" s="16"/>
    </row>
    <row r="47" s="4" customFormat="true" ht="12.75" hidden="false" customHeight="false" outlineLevel="0" collapsed="false">
      <c r="A47" s="6"/>
      <c r="B47" s="6" t="s">
        <v>93</v>
      </c>
      <c r="C47" s="5" t="n">
        <f aca="false">C7+C13+C19+C30+C33+C38</f>
        <v>2443.797</v>
      </c>
      <c r="D47" s="16"/>
      <c r="E47" s="16"/>
    </row>
    <row r="48" s="4" customFormat="true" ht="12.75" hidden="false" customHeight="false" outlineLevel="0" collapsed="false">
      <c r="A48" s="6"/>
      <c r="B48" s="6" t="s">
        <v>58</v>
      </c>
      <c r="C48" s="5" t="n">
        <f aca="false">'סך התשלומים ששולמו בגין כל סוג'!C37</f>
        <v>2806285</v>
      </c>
      <c r="E48" s="18"/>
    </row>
  </sheetData>
  <mergeCells count="1">
    <mergeCell ref="A1:E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2010-01-14T09:10:55Z</dcterms:created>
  <dc:creator>SYSTEM</dc:creator>
  <dc:description/>
  <dc:language>en-US</dc:language>
  <cp:lastModifiedBy>נאמן הדס</cp:lastModifiedBy>
  <cp:lastPrinted>2013-12-25T08:24:22Z</cp:lastPrinted>
  <dcterms:modified xsi:type="dcterms:W3CDTF">2015-03-29T10:35:40Z</dcterms:modified>
  <cp:revision>0</cp:revision>
  <dc:subject/>
  <dc:title/>
</cp:coreProperties>
</file>